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/>
  <mc:AlternateContent xmlns:mc="http://schemas.openxmlformats.org/markup-compatibility/2006">
    <mc:Choice Requires="x15">
      <x15ac:absPath xmlns:x15ac="http://schemas.microsoft.com/office/spreadsheetml/2010/11/ac" url="https://nepsen.sharepoint.com/sites/MET_BAT_BZH/Documents partages/Affaires/PUBL/ADMI/BZH.IN.MO088_URSSAF_RENO_NANTES/10_PUBLIC/60_DCE/08_DPGF/"/>
    </mc:Choice>
  </mc:AlternateContent>
  <xr:revisionPtr revIDLastSave="3" documentId="8_{0BA7BFE6-F199-47E9-B342-933E4ADB8981}" xr6:coauthVersionLast="47" xr6:coauthVersionMax="47" xr10:uidLastSave="{B7BEAC43-A610-4754-A9D3-16C445A55ABA}"/>
  <bookViews>
    <workbookView xWindow="-108" yWindow="-108" windowWidth="23256" windowHeight="12456" tabRatio="731" xr2:uid="{B96A39ED-EE05-406B-B6A3-7F221D3C64B1}"/>
  </bookViews>
  <sheets>
    <sheet name="LOT05_ELECTRICITE" sheetId="19" r:id="rId1"/>
  </sheets>
  <externalReferences>
    <externalReference r:id="rId2"/>
  </externalReferences>
  <definedNames>
    <definedName name="_Toc201138247" localSheetId="0">LOT05_ELECTRICITE!$C$85</definedName>
    <definedName name="AppuisTotal">#REF!</definedName>
    <definedName name="arron">#REF!</definedName>
    <definedName name="Bardage.Enduit">#REF!</definedName>
    <definedName name="BardageEnduit">#REF!</definedName>
    <definedName name="FacaSSMen">#REF!</definedName>
    <definedName name="FacaSSMenui">#REF!</definedName>
    <definedName name="H_Mur_Coll">[1]Métrées!$C$52</definedName>
    <definedName name="H_Mur_Garages_Coll">[1]Métrées!$C$88</definedName>
    <definedName name="H_Mur_Indiv_Ar">[1]Métrées!$C$54</definedName>
    <definedName name="H_Mur_Indiv_Av">[1]Métrées!$C$53</definedName>
    <definedName name="H_Mur_Indiv_Garage">[1]Métrées!$C$55</definedName>
    <definedName name="H_Toit_Coll">[1]Métrées!$C$47</definedName>
    <definedName name="H_Toit_Garag_Indiv">[1]Métrées!$C$49</definedName>
    <definedName name="H_Toit_Garage_Coll">[1]Métrées!$C$89</definedName>
    <definedName name="H_Toit_Indiv">[1]Métrées!$C$48</definedName>
    <definedName name="_xlnm.Print_Titles" localSheetId="0">LOT05_ELECTRICITE!$2:$9</definedName>
    <definedName name="Larg_Garages_Coll">[1]Métrées!$C$87</definedName>
    <definedName name="LFacade">#REF!</definedName>
    <definedName name="LFacades">#REF!</definedName>
    <definedName name="LFacaSSM">#REF!</definedName>
    <definedName name="LFacaSSMen">#REF!</definedName>
    <definedName name="LinteauxTotal">#REF!</definedName>
    <definedName name="Long_Garages_Coll">[1]Métrées!$C$86</definedName>
    <definedName name="Longeur">#REF!</definedName>
    <definedName name="LongeurFacade">#REF!</definedName>
    <definedName name="longueur">#REF!</definedName>
    <definedName name="longueurFaç">#REF!</definedName>
    <definedName name="Périm2T4">[1]Métrées!$E$33</definedName>
    <definedName name="Périm2T4_2T5">[1]Métrées!$E$40</definedName>
    <definedName name="PérimColl">[1]Métrées!$C$26</definedName>
    <definedName name="S">#REF!</definedName>
    <definedName name="SFaca">#REF!</definedName>
    <definedName name="SFacaSSMe">#REF!</definedName>
    <definedName name="SFacaSSMen">#REF!</definedName>
    <definedName name="SurfExtSSMenui">#REF!</definedName>
    <definedName name="SurfExtTotal">#REF!</definedName>
    <definedName name="SurfExtTotSSMenui">#REF!</definedName>
    <definedName name="SurfMurExt">#REF!</definedName>
    <definedName name="TableauxTotal">#REF!</definedName>
    <definedName name="_xlnm.Print_Area" localSheetId="0">LOT05_ELECTRICITE!$B$2:$AE$126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19" l="1"/>
  <c r="AD13" i="19"/>
  <c r="AD100" i="19"/>
  <c r="AD84" i="19"/>
  <c r="AD74" i="19"/>
  <c r="AD39" i="19"/>
  <c r="AD28" i="19"/>
  <c r="AD24" i="19"/>
  <c r="AD22" i="19"/>
  <c r="AD20" i="19"/>
  <c r="AD18" i="19"/>
  <c r="AD15" i="19"/>
  <c r="AD12" i="19"/>
  <c r="R109" i="19"/>
  <c r="S109" i="19"/>
  <c r="T109" i="19"/>
  <c r="U109" i="19"/>
  <c r="V109" i="19"/>
  <c r="W109" i="19"/>
  <c r="X109" i="19"/>
  <c r="Y109" i="19"/>
  <c r="Z109" i="19"/>
  <c r="AA109" i="19"/>
  <c r="Q109" i="19"/>
  <c r="AD99" i="19"/>
  <c r="AD98" i="19"/>
  <c r="AD97" i="19"/>
  <c r="AD96" i="19"/>
  <c r="AD95" i="19"/>
  <c r="AD94" i="19"/>
  <c r="AD93" i="19"/>
  <c r="AD92" i="19"/>
  <c r="AD91" i="19"/>
  <c r="AD90" i="19"/>
  <c r="AD89" i="19"/>
  <c r="AD88" i="19"/>
  <c r="AD87" i="19"/>
  <c r="AD85" i="19"/>
  <c r="AD83" i="19"/>
  <c r="AD82" i="19"/>
  <c r="AD81" i="19"/>
  <c r="AD80" i="19"/>
  <c r="AD79" i="19"/>
  <c r="AD78" i="19"/>
  <c r="AD77" i="19"/>
  <c r="AD73" i="19"/>
  <c r="AD71" i="19"/>
  <c r="AD70" i="19"/>
  <c r="AD68" i="19"/>
  <c r="AD67" i="19"/>
  <c r="AD66" i="19"/>
  <c r="AD65" i="19"/>
  <c r="AD64" i="19"/>
  <c r="AD63" i="19"/>
  <c r="AD62" i="19"/>
  <c r="AD60" i="19"/>
  <c r="AD59" i="19"/>
  <c r="AD58" i="19"/>
  <c r="AD56" i="19"/>
  <c r="AD55" i="19"/>
  <c r="AD53" i="19"/>
  <c r="AD51" i="19"/>
  <c r="AD50" i="19"/>
  <c r="AD47" i="19"/>
  <c r="AD45" i="19"/>
  <c r="AD44" i="19"/>
  <c r="AD43" i="19"/>
  <c r="AD42" i="19"/>
  <c r="AD40" i="19"/>
  <c r="AD38" i="19"/>
  <c r="AD37" i="19"/>
  <c r="AD36" i="19"/>
  <c r="AD35" i="19"/>
  <c r="AD34" i="19"/>
  <c r="AD33" i="19"/>
  <c r="AD32" i="19"/>
  <c r="AD31" i="19"/>
  <c r="AD30" i="19"/>
  <c r="AD27" i="19"/>
  <c r="AD26" i="19"/>
  <c r="AD25" i="19"/>
  <c r="AD23" i="19"/>
  <c r="AD21" i="19"/>
  <c r="AD19" i="19"/>
  <c r="AD17" i="19"/>
  <c r="AD16" i="19"/>
  <c r="AD14" i="19"/>
  <c r="AB44" i="19"/>
  <c r="P44" i="19"/>
  <c r="AB43" i="19"/>
  <c r="P43" i="19"/>
  <c r="P103" i="19"/>
  <c r="AB103" i="19"/>
  <c r="AB99" i="19"/>
  <c r="P99" i="19"/>
  <c r="AB98" i="19"/>
  <c r="P98" i="19"/>
  <c r="AB97" i="19"/>
  <c r="P97" i="19"/>
  <c r="AB96" i="19"/>
  <c r="P96" i="19"/>
  <c r="AB95" i="19"/>
  <c r="AB94" i="19"/>
  <c r="AB93" i="19"/>
  <c r="AB92" i="19"/>
  <c r="AB91" i="19"/>
  <c r="AB90" i="19"/>
  <c r="P90" i="19"/>
  <c r="AB89" i="19"/>
  <c r="P89" i="19"/>
  <c r="AB88" i="19"/>
  <c r="P88" i="19"/>
  <c r="AB87" i="19"/>
  <c r="P87" i="19"/>
  <c r="AB85" i="19"/>
  <c r="P85" i="19"/>
  <c r="AD103" i="19"/>
  <c r="AB102" i="19"/>
  <c r="AD102" i="19" s="1"/>
  <c r="P102" i="19"/>
  <c r="G83" i="19"/>
  <c r="H79" i="19"/>
  <c r="I79" i="19"/>
  <c r="J79" i="19"/>
  <c r="K79" i="19"/>
  <c r="L79" i="19"/>
  <c r="M79" i="19"/>
  <c r="N79" i="19"/>
  <c r="G79" i="19"/>
  <c r="AB82" i="19"/>
  <c r="AB78" i="19"/>
  <c r="AB79" i="19"/>
  <c r="F78" i="19"/>
  <c r="P78" i="19" s="1"/>
  <c r="F83" i="19"/>
  <c r="H83" i="19"/>
  <c r="I83" i="19"/>
  <c r="J83" i="19"/>
  <c r="K83" i="19"/>
  <c r="L83" i="19"/>
  <c r="M83" i="19"/>
  <c r="N83" i="19"/>
  <c r="O83" i="19"/>
  <c r="E83" i="19"/>
  <c r="AB83" i="19"/>
  <c r="AB81" i="19"/>
  <c r="P81" i="19"/>
  <c r="AB80" i="19"/>
  <c r="P80" i="19"/>
  <c r="AB77" i="19"/>
  <c r="P77" i="19"/>
  <c r="AB73" i="19"/>
  <c r="P73" i="19"/>
  <c r="AB71" i="19"/>
  <c r="P71" i="19"/>
  <c r="AB70" i="19"/>
  <c r="P70" i="19"/>
  <c r="P63" i="19"/>
  <c r="AB63" i="19"/>
  <c r="P64" i="19"/>
  <c r="AB64" i="19"/>
  <c r="P65" i="19"/>
  <c r="AB65" i="19"/>
  <c r="P66" i="19"/>
  <c r="AB66" i="19"/>
  <c r="P67" i="19"/>
  <c r="AB67" i="19"/>
  <c r="P68" i="19"/>
  <c r="AB68" i="19"/>
  <c r="AB62" i="19"/>
  <c r="P62" i="19"/>
  <c r="P59" i="19"/>
  <c r="AB59" i="19"/>
  <c r="P60" i="19"/>
  <c r="AB60" i="19"/>
  <c r="AB58" i="19"/>
  <c r="P58" i="19"/>
  <c r="AB55" i="19"/>
  <c r="P55" i="19"/>
  <c r="AB53" i="19"/>
  <c r="P53" i="19"/>
  <c r="AB56" i="19"/>
  <c r="P56" i="19"/>
  <c r="AB51" i="19"/>
  <c r="P51" i="19"/>
  <c r="AB50" i="19"/>
  <c r="P50" i="19"/>
  <c r="AB47" i="19"/>
  <c r="P47" i="19"/>
  <c r="AB45" i="19"/>
  <c r="P45" i="19"/>
  <c r="P42" i="19"/>
  <c r="AB42" i="19"/>
  <c r="AB40" i="19"/>
  <c r="P40" i="19"/>
  <c r="G38" i="19"/>
  <c r="P38" i="19" s="1"/>
  <c r="H37" i="19"/>
  <c r="I37" i="19"/>
  <c r="J37" i="19"/>
  <c r="K37" i="19"/>
  <c r="L37" i="19"/>
  <c r="M37" i="19"/>
  <c r="N37" i="19"/>
  <c r="P31" i="19"/>
  <c r="P30" i="19"/>
  <c r="AB38" i="19"/>
  <c r="AB37" i="19"/>
  <c r="AB36" i="19"/>
  <c r="P36" i="19"/>
  <c r="AB35" i="19"/>
  <c r="P35" i="19"/>
  <c r="AB34" i="19"/>
  <c r="P34" i="19"/>
  <c r="AB33" i="19"/>
  <c r="P33" i="19"/>
  <c r="AB32" i="19"/>
  <c r="P32" i="19"/>
  <c r="AB31" i="19"/>
  <c r="AB30" i="19"/>
  <c r="AB25" i="19"/>
  <c r="P27" i="19"/>
  <c r="P26" i="19"/>
  <c r="P25" i="19"/>
  <c r="AB23" i="19"/>
  <c r="P23" i="19"/>
  <c r="AB21" i="19"/>
  <c r="P21" i="19"/>
  <c r="AB19" i="19"/>
  <c r="P19" i="19"/>
  <c r="P17" i="19"/>
  <c r="P16" i="19"/>
  <c r="AB109" i="19" l="1"/>
  <c r="AE106" i="19"/>
  <c r="AE109" i="19" s="1"/>
  <c r="AE110" i="19" s="1"/>
  <c r="AD11" i="19"/>
  <c r="P79" i="19"/>
  <c r="P91" i="19"/>
  <c r="P94" i="19"/>
  <c r="P83" i="19"/>
  <c r="P82" i="19"/>
  <c r="P37" i="19"/>
  <c r="P92" i="19" l="1"/>
  <c r="P95" i="19"/>
  <c r="P93" i="19"/>
  <c r="AB14" i="19" l="1"/>
  <c r="C126" i="19"/>
  <c r="G124" i="19"/>
  <c r="AE124" i="19" s="1"/>
  <c r="AE123" i="19"/>
  <c r="C122" i="19"/>
  <c r="AB120" i="19"/>
  <c r="AD120" i="19" s="1"/>
  <c r="AB119" i="19"/>
  <c r="AB117" i="19"/>
  <c r="AD117" i="19" s="1"/>
  <c r="AB116" i="19"/>
  <c r="AD116" i="19" s="1"/>
  <c r="AB115" i="19"/>
  <c r="AD115" i="19" s="1"/>
  <c r="AB114" i="19"/>
  <c r="AD114" i="19" s="1"/>
  <c r="C110" i="19"/>
  <c r="AE108" i="19"/>
  <c r="AE107" i="19"/>
  <c r="C106" i="19"/>
  <c r="AB27" i="19"/>
  <c r="AB26" i="19"/>
  <c r="AB17" i="19"/>
  <c r="AB16" i="19"/>
  <c r="M14" i="19"/>
  <c r="K14" i="19"/>
  <c r="E14" i="19"/>
  <c r="AB13" i="19"/>
  <c r="M13" i="19"/>
  <c r="K13" i="19"/>
  <c r="E13" i="19"/>
  <c r="C5" i="19"/>
  <c r="P13" i="19" l="1"/>
  <c r="P14" i="19"/>
  <c r="AD119" i="19"/>
  <c r="AE122" i="19" s="1"/>
  <c r="G125" i="19"/>
  <c r="AE125" i="19" s="1"/>
  <c r="AE126" i="19" l="1"/>
</calcChain>
</file>

<file path=xl/sharedStrings.xml><?xml version="1.0" encoding="utf-8"?>
<sst xmlns="http://schemas.openxmlformats.org/spreadsheetml/2006/main" count="288" uniqueCount="184">
  <si>
    <t>Rénovation du siège de l'Urssaf - Pays de la Loire (44)</t>
  </si>
  <si>
    <t>URSSAF des Pays-de-la-Loire</t>
  </si>
  <si>
    <t>LOT 05 : Électricité</t>
  </si>
  <si>
    <t>Qté estimée - MOE</t>
  </si>
  <si>
    <t>Qté - Entreprise</t>
  </si>
  <si>
    <t>§ CCTP</t>
  </si>
  <si>
    <t xml:space="preserve">DESIGNATION DES OUVRAGES </t>
  </si>
  <si>
    <t>U</t>
  </si>
  <si>
    <t>SS</t>
  </si>
  <si>
    <t>RDC</t>
  </si>
  <si>
    <t>R+1</t>
  </si>
  <si>
    <t>R+2</t>
  </si>
  <si>
    <t>R+3</t>
  </si>
  <si>
    <t>R+4</t>
  </si>
  <si>
    <t>R+5</t>
  </si>
  <si>
    <t>R+6</t>
  </si>
  <si>
    <t>R+7</t>
  </si>
  <si>
    <t>R+8</t>
  </si>
  <si>
    <t>R+9</t>
  </si>
  <si>
    <t>Qté - Totale</t>
  </si>
  <si>
    <t>P.U. (€HT)</t>
  </si>
  <si>
    <t>Total (€HT)</t>
  </si>
  <si>
    <t>TVA</t>
  </si>
  <si>
    <t>DESCRIPTIF DES OUVRAGES - TRANCHE FERME</t>
  </si>
  <si>
    <t>3.1</t>
  </si>
  <si>
    <t>Dossier d'étudess</t>
  </si>
  <si>
    <t xml:space="preserve">Relevés &amp; Etudes d'exécution </t>
  </si>
  <si>
    <t>Ens</t>
  </si>
  <si>
    <t>Fourniture du dossier des Ouvrages Exécutés</t>
  </si>
  <si>
    <t>3.2</t>
  </si>
  <si>
    <t>Installations de chantier</t>
  </si>
  <si>
    <t>3.2.2</t>
  </si>
  <si>
    <t>Alimentation électrique base vie</t>
  </si>
  <si>
    <t>3.2.3</t>
  </si>
  <si>
    <t>Coffrets de chantier &amp; éclairage de chantier</t>
  </si>
  <si>
    <t>3.3</t>
  </si>
  <si>
    <t>Installations de chantier spécifiques du présent lot</t>
  </si>
  <si>
    <t>ensemble de l’opération</t>
  </si>
  <si>
    <t>3.4</t>
  </si>
  <si>
    <t>Amiante</t>
  </si>
  <si>
    <t>Mode Opératoire SS4</t>
  </si>
  <si>
    <t>3.5</t>
  </si>
  <si>
    <t>Compte prorata</t>
  </si>
  <si>
    <t xml:space="preserve">Participation au compte-prorata durant l’ensemble du chantier. </t>
  </si>
  <si>
    <t>3.6</t>
  </si>
  <si>
    <t>Consignation / repérage / dépose ou curage</t>
  </si>
  <si>
    <t>3.6.1</t>
  </si>
  <si>
    <t>CFO</t>
  </si>
  <si>
    <t>3.6.2</t>
  </si>
  <si>
    <t>Cfa</t>
  </si>
  <si>
    <t>3.6.3</t>
  </si>
  <si>
    <t>SSI</t>
  </si>
  <si>
    <t>3.7</t>
  </si>
  <si>
    <t>Distribution (CFO, Cfa, SSI)</t>
  </si>
  <si>
    <t>3.7.1</t>
  </si>
  <si>
    <t>Cheminements existants</t>
  </si>
  <si>
    <t>pm</t>
  </si>
  <si>
    <t>3.7.2</t>
  </si>
  <si>
    <t>Chemins de câbles CFO : dépose calfeutrements existants puis rebouchage CF</t>
  </si>
  <si>
    <t>3.7.3</t>
  </si>
  <si>
    <t>Chemins de câbles Cfa : dépose calfeutrements existants puis rebouchage CF</t>
  </si>
  <si>
    <t>3.7.4</t>
  </si>
  <si>
    <t>Distribution horizontale (CFO, Cfa) : cornes de fixation des câbles</t>
  </si>
  <si>
    <t>3.7.5</t>
  </si>
  <si>
    <t>Distribution horizontale (SSI) : cornes de fixation des câbles</t>
  </si>
  <si>
    <t>3.7.6</t>
  </si>
  <si>
    <t>Incorporations dans les cloisons fixes ou modulaires</t>
  </si>
  <si>
    <t>3.7.7</t>
  </si>
  <si>
    <t>Moulures PVC, verticales</t>
  </si>
  <si>
    <t>ml</t>
  </si>
  <si>
    <t>3.7.8</t>
  </si>
  <si>
    <t>Goulottes PVC 2 compartiments, horizontales (longueur moyenne 30 cm)</t>
  </si>
  <si>
    <t>3.7.9</t>
  </si>
  <si>
    <t>Goulottes PVC 1 compartiment, horizontales</t>
  </si>
  <si>
    <t>3.7.10</t>
  </si>
  <si>
    <t>Goulottes PVC 1 compartiment, horizontales, SS4</t>
  </si>
  <si>
    <t>3.8</t>
  </si>
  <si>
    <t xml:space="preserve">CFO Courants forts </t>
  </si>
  <si>
    <t>3.8.1</t>
  </si>
  <si>
    <t>Mises à la terre : liaisons équipotentielles</t>
  </si>
  <si>
    <t>3.8.2</t>
  </si>
  <si>
    <t>Armoires électriques</t>
  </si>
  <si>
    <t>3.8.2.1. Modifications du Tableau Général Basse Tension (TGBT) : contacteur pour coupure PC</t>
  </si>
  <si>
    <t>3.8.2.1. Modifications du Tableau Général Basse Tension (TGBT) : centrale de mesure</t>
  </si>
  <si>
    <t>3.8.2.1. Modifications du Tableau Général Basse Tension (TGBT) : autres modifications</t>
  </si>
  <si>
    <t>3.8.2.2. Modification des Armoires divisionnaires</t>
  </si>
  <si>
    <t>3.8.3</t>
  </si>
  <si>
    <t>Alimentations</t>
  </si>
  <si>
    <t>3.8.3.1. Alimentations des prises de courant 230V – sous contacteur – postes de travail</t>
  </si>
  <si>
    <t>3.8.3.2. Alimentations des prises de courant 230V – sous contacteur – salles de réunion</t>
  </si>
  <si>
    <t>compris</t>
  </si>
  <si>
    <t>3.8.3.3. Alimentations des prises de courant 230V – sous contacteur – salles de formation</t>
  </si>
  <si>
    <t>3.8.3.4. Alimentations des prises de courant 230V – sous contacteur – autres locaux</t>
  </si>
  <si>
    <t>3.8.3.5. Alimentations NON coupées par la GTC</t>
  </si>
  <si>
    <t>3.8.3.6. Alimentations spécifiques 12/24V</t>
  </si>
  <si>
    <t>3.8.3.7. Alimentations spécifiques 230V</t>
  </si>
  <si>
    <t>3.8.3.8. Alimentations spécifiques 400V</t>
  </si>
  <si>
    <t>3.8.3.9. Alimentations de l’éclairage normal</t>
  </si>
  <si>
    <t>3.8.3.10. Alimentations de l’éclairage de sécurité</t>
  </si>
  <si>
    <t>3.8.4</t>
  </si>
  <si>
    <t>Prises de courants</t>
  </si>
  <si>
    <t>3.8.4.1. Prises de courant 16A+T (coupée par la GTC)</t>
  </si>
  <si>
    <t>3.8.4.2. Prises de courant 16A+T (NON coupée par la GTC)</t>
  </si>
  <si>
    <t>3.8.4.3. Prise 16A+T étanche</t>
  </si>
  <si>
    <t>3.8.5</t>
  </si>
  <si>
    <t>Éclairage normal</t>
  </si>
  <si>
    <t>3.8.5.1. Interrupteurs simple allumage</t>
  </si>
  <si>
    <t>3.8.5.2. Interrupteurs va-et-vient</t>
  </si>
  <si>
    <t>3.8.5.3. Détecteur de présence plafonnier – existants (repose)</t>
  </si>
  <si>
    <t>3.8.5.4. Détecteur de présence plafonnier</t>
  </si>
  <si>
    <t>3.8.5.5. Type 1 - Downlight leds existants (repose)</t>
  </si>
  <si>
    <t>3.8.5.6. Type 2 - Downlight leds à encastrer</t>
  </si>
  <si>
    <t>3.8.5.7. Type 3 - Dalles leds à encastrer</t>
  </si>
  <si>
    <t>3.8.6</t>
  </si>
  <si>
    <t>Éclairage de sécurité</t>
  </si>
  <si>
    <t>3.8.6.1. Blocs Autonome Eclairage Sécurité (BAES) existants (repose)</t>
  </si>
  <si>
    <t>3.8.6.2. Blocs Autonome Eclairage Sécurité (BAES)</t>
  </si>
  <si>
    <t>3.8.6.3. BAES d’ambiance</t>
  </si>
  <si>
    <t>3.8.6.4. Télécommande BAES (vérification)</t>
  </si>
  <si>
    <t>3.9</t>
  </si>
  <si>
    <t>Courants faibles</t>
  </si>
  <si>
    <t>3.9.1</t>
  </si>
  <si>
    <t>Alarmes anti-intrusion, contrôle d’accès, autres systèmes</t>
  </si>
  <si>
    <t>3.9.2</t>
  </si>
  <si>
    <t>Informatique</t>
  </si>
  <si>
    <t>3.9.2.1. Baies de brassage : bandeau 24 portes dans coffret existant</t>
  </si>
  <si>
    <t>3.9.2.2. Lignes informatiques RJ45 neuves</t>
  </si>
  <si>
    <t>3.9.2.3. Lignes informatiques RJ45 réemployées</t>
  </si>
  <si>
    <t>3.9.2.4. Prises informatiques RJ45</t>
  </si>
  <si>
    <t>3.9.2.5. Prises informatiques RJ45 (bornes Wifi) - quantité = nb de bornes (2 prises par borne)</t>
  </si>
  <si>
    <t>3.9.2.6. Lignes informatiques RJ45 non réemployées</t>
  </si>
  <si>
    <t>3.9.2.7. Recette informatique</t>
  </si>
  <si>
    <t>3.10</t>
  </si>
  <si>
    <t>Sécurité incendie</t>
  </si>
  <si>
    <t>3.10.1</t>
  </si>
  <si>
    <t>Phases provisoires pendant les travaux</t>
  </si>
  <si>
    <t>3.10.2</t>
  </si>
  <si>
    <t>Conception et choix de matériel</t>
  </si>
  <si>
    <t>3.10.3</t>
  </si>
  <si>
    <t>Équipement de Contrôle et Signalisation (ECS)</t>
  </si>
  <si>
    <t>3.10.4</t>
  </si>
  <si>
    <t>Centralisateur de Mise en Sécurité Incendie (CMSI)</t>
  </si>
  <si>
    <t>3.10.5</t>
  </si>
  <si>
    <t>Équipement de Contrôle et de Signalisation d’Alarme Vocale (ECSAV)</t>
  </si>
  <si>
    <t>3.10.6</t>
  </si>
  <si>
    <t>Déclencheurs manuels (DM)</t>
  </si>
  <si>
    <t>3.10.7</t>
  </si>
  <si>
    <t>Détecteurs automatiques incendie (DAI)</t>
  </si>
  <si>
    <t>3.10.8</t>
  </si>
  <si>
    <t>Diffuseurs sonores (DS)</t>
  </si>
  <si>
    <t>3.10.9</t>
  </si>
  <si>
    <t>Flashs lumineux</t>
  </si>
  <si>
    <t>3.10.10</t>
  </si>
  <si>
    <t>Modules déportés (MD) pour Dispositifs Actionnés de Sécurité (DAS)</t>
  </si>
  <si>
    <t>3.10.11</t>
  </si>
  <si>
    <t>Tableau Répétiteur d’Exploitation (TRE)</t>
  </si>
  <si>
    <t>3.10.12</t>
  </si>
  <si>
    <t>Essai et mise en service (phases provisoires)</t>
  </si>
  <si>
    <t>3.10.13</t>
  </si>
  <si>
    <t>Essai et mise en service (avant Réception)</t>
  </si>
  <si>
    <t>3.10.14</t>
  </si>
  <si>
    <t>Liaison vers le transmetteur téléphonique SSI existant</t>
  </si>
  <si>
    <t>3.10.15</t>
  </si>
  <si>
    <t>Formation</t>
  </si>
  <si>
    <t>3.11</t>
  </si>
  <si>
    <t>Sûreté : PPMS</t>
  </si>
  <si>
    <t>3.11.1</t>
  </si>
  <si>
    <t>Mutualisation des équipements</t>
  </si>
  <si>
    <t>3.11.2</t>
  </si>
  <si>
    <t>Déclencheurs manuels « sûreté » (DM PPMS)</t>
  </si>
  <si>
    <t>3.11.3</t>
  </si>
  <si>
    <t>Tableau de report d’alarme</t>
  </si>
  <si>
    <t>TVA :</t>
  </si>
  <si>
    <t>Montant (€ HT) :</t>
  </si>
  <si>
    <t>Montant TVA :</t>
  </si>
  <si>
    <t>DESCRIPTIF DES OUVRAGES - PSE</t>
  </si>
  <si>
    <t>4.1</t>
  </si>
  <si>
    <t xml:space="preserve">PSE 1 : </t>
  </si>
  <si>
    <t>4.1.1</t>
  </si>
  <si>
    <t>4.1.2</t>
  </si>
  <si>
    <t>4.1.3</t>
  </si>
  <si>
    <t>4.1.4</t>
  </si>
  <si>
    <t>4.2</t>
  </si>
  <si>
    <t xml:space="preserve">PSE 2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</si>
</sst>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  <numFmt numFmtId="167" formatCode="0.0%"/>
  </numFmts>
  <fonts count="16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6"/>
      <name val="PT Sans"/>
      <family val="2"/>
    </font>
    <font>
      <sz val="10"/>
      <color theme="0" tint="-0.34998626667073579"/>
      <name val="PT Sans"/>
      <family val="2"/>
    </font>
    <font>
      <sz val="10"/>
      <color theme="1"/>
      <name val="PT Sans"/>
      <family val="2"/>
    </font>
    <font>
      <b/>
      <sz val="10"/>
      <color theme="1"/>
      <name val="PT Sans"/>
      <family val="2"/>
    </font>
    <font>
      <sz val="10"/>
      <name val="Arial"/>
      <family val="2"/>
    </font>
    <font>
      <i/>
      <sz val="9"/>
      <color theme="1"/>
      <name val="PT Sans"/>
      <family val="2"/>
    </font>
    <font>
      <sz val="9"/>
      <color theme="1"/>
      <name val="PT Sans"/>
      <family val="2"/>
    </font>
    <font>
      <b/>
      <sz val="9"/>
      <color theme="1"/>
      <name val="PT Sans"/>
      <family val="2"/>
    </font>
    <font>
      <sz val="10"/>
      <color rgb="FFFF0000"/>
      <name val="PT Sans"/>
      <family val="2"/>
    </font>
    <font>
      <b/>
      <sz val="10"/>
      <color rgb="FFFF0000"/>
      <name val="PT Sans"/>
      <family val="2"/>
    </font>
    <font>
      <b/>
      <i/>
      <sz val="9"/>
      <name val="PT Sans"/>
      <family val="2"/>
    </font>
    <font>
      <b/>
      <i/>
      <sz val="10"/>
      <name val="PT Sans"/>
      <family val="2"/>
    </font>
    <font>
      <i/>
      <sz val="10"/>
      <color theme="1"/>
      <name val="PT Sans"/>
      <family val="2"/>
    </font>
    <font>
      <sz val="8"/>
      <name val="PT San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14999847407452621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9" fontId="2" fillId="0" borderId="0" xfId="0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166" fontId="7" fillId="2" borderId="0" xfId="0" applyNumberFormat="1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44" fontId="4" fillId="2" borderId="0" xfId="1" applyFont="1" applyFill="1" applyAlignment="1">
      <alignment horizontal="right" vertical="center"/>
    </xf>
    <xf numFmtId="44" fontId="5" fillId="0" borderId="16" xfId="1" applyFont="1" applyBorder="1" applyAlignment="1">
      <alignment vertical="center"/>
    </xf>
    <xf numFmtId="44" fontId="5" fillId="0" borderId="17" xfId="1" applyFont="1" applyBorder="1" applyAlignment="1">
      <alignment vertical="center"/>
    </xf>
    <xf numFmtId="44" fontId="5" fillId="0" borderId="18" xfId="1" applyFont="1" applyBorder="1" applyAlignment="1">
      <alignment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44" fontId="4" fillId="0" borderId="20" xfId="1" applyFont="1" applyBorder="1" applyAlignment="1">
      <alignment horizontal="right" vertical="center"/>
    </xf>
    <xf numFmtId="44" fontId="4" fillId="0" borderId="23" xfId="1" applyFont="1" applyBorder="1" applyAlignment="1">
      <alignment vertical="center"/>
    </xf>
    <xf numFmtId="44" fontId="5" fillId="0" borderId="26" xfId="0" applyNumberFormat="1" applyFont="1" applyBorder="1" applyAlignment="1">
      <alignment vertical="center"/>
    </xf>
    <xf numFmtId="44" fontId="5" fillId="0" borderId="27" xfId="0" applyNumberFormat="1" applyFont="1" applyBorder="1" applyAlignment="1">
      <alignment vertical="center"/>
    </xf>
    <xf numFmtId="44" fontId="5" fillId="0" borderId="28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5" fillId="3" borderId="33" xfId="0" applyFont="1" applyFill="1" applyBorder="1" applyAlignment="1">
      <alignment horizontal="center" vertical="center"/>
    </xf>
    <xf numFmtId="167" fontId="4" fillId="0" borderId="29" xfId="0" applyNumberFormat="1" applyFont="1" applyBorder="1" applyAlignment="1">
      <alignment horizontal="center" vertical="center"/>
    </xf>
    <xf numFmtId="167" fontId="4" fillId="0" borderId="3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4" fontId="4" fillId="0" borderId="2" xfId="1" applyFont="1" applyFill="1" applyBorder="1" applyAlignment="1">
      <alignment vertical="center"/>
    </xf>
    <xf numFmtId="166" fontId="4" fillId="0" borderId="11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4" fillId="0" borderId="2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44" fontId="4" fillId="0" borderId="32" xfId="1" applyFont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 indent="1"/>
    </xf>
    <xf numFmtId="0" fontId="9" fillId="4" borderId="10" xfId="0" applyFont="1" applyFill="1" applyBorder="1" applyAlignment="1">
      <alignment horizontal="center" vertical="center" wrapText="1"/>
    </xf>
    <xf numFmtId="166" fontId="4" fillId="0" borderId="13" xfId="3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166" fontId="7" fillId="2" borderId="0" xfId="0" applyNumberFormat="1" applyFont="1" applyFill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center" wrapText="1"/>
    </xf>
    <xf numFmtId="44" fontId="5" fillId="4" borderId="2" xfId="0" applyNumberFormat="1" applyFont="1" applyFill="1" applyBorder="1" applyAlignment="1">
      <alignment horizontal="left" vertical="center" wrapText="1"/>
    </xf>
    <xf numFmtId="0" fontId="9" fillId="4" borderId="29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12" fillId="5" borderId="9" xfId="0" applyFont="1" applyFill="1" applyBorder="1" applyAlignment="1">
      <alignment horizontal="right" vertical="center" wrapText="1"/>
    </xf>
    <xf numFmtId="167" fontId="12" fillId="5" borderId="36" xfId="4" applyNumberFormat="1" applyFont="1" applyFill="1" applyBorder="1" applyAlignment="1">
      <alignment horizontal="right" vertical="center" wrapText="1"/>
    </xf>
    <xf numFmtId="42" fontId="13" fillId="5" borderId="36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left" vertical="center" wrapText="1" indent="2"/>
    </xf>
    <xf numFmtId="0" fontId="4" fillId="2" borderId="13" xfId="0" applyFont="1" applyFill="1" applyBorder="1" applyAlignment="1">
      <alignment horizontal="left" vertical="center" wrapText="1" indent="1"/>
    </xf>
    <xf numFmtId="0" fontId="8" fillId="0" borderId="12" xfId="0" applyFont="1" applyBorder="1" applyAlignment="1">
      <alignment horizontal="center" vertical="center"/>
    </xf>
    <xf numFmtId="44" fontId="4" fillId="0" borderId="32" xfId="1" applyFont="1" applyFill="1" applyBorder="1" applyAlignment="1">
      <alignment vertical="center"/>
    </xf>
    <xf numFmtId="44" fontId="5" fillId="0" borderId="0" xfId="0" applyNumberFormat="1" applyFont="1" applyAlignment="1">
      <alignment vertical="center"/>
    </xf>
    <xf numFmtId="0" fontId="14" fillId="2" borderId="11" xfId="0" applyFont="1" applyFill="1" applyBorder="1" applyAlignment="1">
      <alignment horizontal="left" vertical="center" wrapText="1" indent="3"/>
    </xf>
    <xf numFmtId="0" fontId="14" fillId="2" borderId="13" xfId="0" applyFont="1" applyFill="1" applyBorder="1" applyAlignment="1">
      <alignment horizontal="left" vertical="center" wrapText="1" indent="3"/>
    </xf>
    <xf numFmtId="44" fontId="4" fillId="0" borderId="22" xfId="1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17" fontId="4" fillId="0" borderId="3" xfId="0" applyNumberFormat="1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left" vertical="center" wrapText="1"/>
    </xf>
    <xf numFmtId="2" fontId="4" fillId="0" borderId="13" xfId="0" applyNumberFormat="1" applyFont="1" applyBorder="1" applyAlignment="1">
      <alignment horizontal="center" vertical="center"/>
    </xf>
    <xf numFmtId="44" fontId="4" fillId="0" borderId="21" xfId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 indent="3"/>
    </xf>
    <xf numFmtId="0" fontId="5" fillId="3" borderId="13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center" wrapText="1" indent="1"/>
    </xf>
    <xf numFmtId="0" fontId="14" fillId="0" borderId="11" xfId="0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5" fillId="3" borderId="3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</cellXfs>
  <cellStyles count="6">
    <cellStyle name="Milliers 2" xfId="3" xr:uid="{38BBC07E-593D-40A5-8645-74B3A55CEA0A}"/>
    <cellStyle name="Monétaire" xfId="1" builtinId="4"/>
    <cellStyle name="Monétaire 2" xfId="5" xr:uid="{93CD3C34-A311-4AB0-B3EC-1BB6D5908759}"/>
    <cellStyle name="Normal" xfId="0" builtinId="0"/>
    <cellStyle name="Normal 6" xfId="2" xr:uid="{FE938079-E3AE-4F30-ABD1-41CC9C3C0ABA}"/>
    <cellStyle name="Pourcentage" xfId="4" builtinId="5"/>
  </cellStyles>
  <dxfs count="0"/>
  <tableStyles count="0" defaultTableStyle="TableStyleMedium2" defaultPivotStyle="PivotStyleLight16"/>
  <colors>
    <mruColors>
      <color rgb="FF99FF99"/>
      <color rgb="FF99FF66"/>
      <color rgb="FF66FF33"/>
      <color rgb="FFF8F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3234218</xdr:colOff>
      <xdr:row>1</xdr:row>
      <xdr:rowOff>88476</xdr:rowOff>
    </xdr:from>
    <xdr:to>
      <xdr:col>2</xdr:col>
      <xdr:colOff>4937721</xdr:colOff>
      <xdr:row>3</xdr:row>
      <xdr:rowOff>22411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A72333-363E-4B3C-9572-42A035BB6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1542" y="88476"/>
          <a:ext cx="1709218" cy="2589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epsen-my.sharepoint.com/personal/jeremy_blanchard_nepsen_fr/Documents/Bureau/DR/Rennes/Commerce/Aiguillon/Anast/DIAG/DQE_CHINON_LAVOISI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étrées"/>
      <sheetName val="METRES"/>
      <sheetName val="DPGF-LOT 0 BASE VIE"/>
      <sheetName val="DPGF-LOT 1 FACADE "/>
      <sheetName val="DPGF-LOT 2 CHAUFFAGE PLOMB VENT"/>
      <sheetName val="DPGF-LOT 3 MENUISERIES"/>
      <sheetName val="DPGF-LOT 4 ELECTRICITE"/>
      <sheetName val="DPGF-LOT 5 REVETEMENTS"/>
      <sheetName val="DPGF-LOT 6 ISOLATION"/>
      <sheetName val="DPGF-LOT 2 MACONNERIE"/>
      <sheetName val="DPGF-LOT 5 CHAUFFAGE PLOMBE (2)"/>
      <sheetName val="DPGF-LOT 6 REVETEMENTS Rapide"/>
      <sheetName val="DPGF-LOT 7 COUVERTURE -Révision"/>
      <sheetName val="DPGF-LOT 8 MACONNERIE VRD  "/>
      <sheetName val="DPGF-LOT 8 VRD Clotures"/>
      <sheetName val="DPGF-LOT 9 ASCENSEURS"/>
      <sheetName val="DPGF-LOT 10 STRUCT METALLIQUE"/>
      <sheetName val="RECAPITULATIF"/>
      <sheetName val="Scénar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2018_ThèmeExcel_NEPSEN">
  <a:themeElements>
    <a:clrScheme name="NEPSEN_couleurs de thème">
      <a:dk1>
        <a:srgbClr val="2E3464"/>
      </a:dk1>
      <a:lt1>
        <a:sysClr val="window" lastClr="FFFFFF"/>
      </a:lt1>
      <a:dk2>
        <a:srgbClr val="504F53"/>
      </a:dk2>
      <a:lt2>
        <a:srgbClr val="FFFFFF"/>
      </a:lt2>
      <a:accent1>
        <a:srgbClr val="6F6FA7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739DF1"/>
      </a:hlink>
      <a:folHlink>
        <a:srgbClr val="F08100"/>
      </a:folHlink>
    </a:clrScheme>
    <a:fontScheme name="Polices_NEPSEN">
      <a:majorFont>
        <a:latin typeface="Exo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DBDBDB"/>
        </a:solidFill>
        <a:ln>
          <a:noFill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5165-193C-43A9-943D-013DA192357F}">
  <sheetPr>
    <tabColor theme="8" tint="0.59999389629810485"/>
    <pageSetUpPr fitToPage="1"/>
  </sheetPr>
  <dimension ref="A1:AH127"/>
  <sheetViews>
    <sheetView showGridLines="0" tabSelected="1" topLeftCell="A2" zoomScale="85" zoomScaleNormal="85" zoomScaleSheetLayoutView="70" workbookViewId="0">
      <pane xSplit="4" ySplit="8" topLeftCell="E113" activePane="bottomRight" state="frozen"/>
      <selection pane="bottomRight" activeCell="G123" sqref="G123"/>
      <selection pane="bottomLeft" activeCell="A10" sqref="A10"/>
      <selection pane="topRight" activeCell="E2" sqref="E2"/>
    </sheetView>
  </sheetViews>
  <sheetFormatPr defaultColWidth="11.25" defaultRowHeight="13.9" outlineLevelCol="1"/>
  <cols>
    <col min="1" max="1" width="4.5" style="50" customWidth="1"/>
    <col min="2" max="2" width="8.5" style="7" customWidth="1"/>
    <col min="3" max="3" width="68.5" style="10" customWidth="1"/>
    <col min="4" max="4" width="11.5" style="7" bestFit="1" customWidth="1"/>
    <col min="5" max="15" width="12.75" style="7" customWidth="1" outlineLevel="1"/>
    <col min="16" max="16" width="11.25" style="7" customWidth="1"/>
    <col min="17" max="27" width="12.75" style="7" hidden="1" customWidth="1" outlineLevel="1"/>
    <col min="28" max="28" width="12.75" style="7" customWidth="1" collapsed="1"/>
    <col min="29" max="29" width="13.625" style="7" customWidth="1"/>
    <col min="30" max="30" width="12.25" style="7" customWidth="1"/>
    <col min="31" max="31" width="11.25" style="6" customWidth="1"/>
    <col min="32" max="32" width="3.875" style="8" customWidth="1"/>
    <col min="33" max="16384" width="11.25" style="7"/>
  </cols>
  <sheetData>
    <row r="1" spans="1:33" s="3" customFormat="1" hidden="1">
      <c r="A1" s="47">
        <v>0.2</v>
      </c>
      <c r="B1" s="2">
        <v>5.5E-2</v>
      </c>
      <c r="C1" s="1">
        <v>0.1</v>
      </c>
      <c r="D1" s="1">
        <v>0.2</v>
      </c>
      <c r="AE1" s="4"/>
      <c r="AF1" s="56"/>
    </row>
    <row r="2" spans="1:33" s="5" customFormat="1" ht="12.75" customHeight="1">
      <c r="A2" s="48"/>
      <c r="B2" s="93"/>
      <c r="C2" s="95" t="s">
        <v>0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41"/>
      <c r="AF2" s="8"/>
      <c r="AG2" s="3"/>
    </row>
    <row r="3" spans="1:33" s="5" customFormat="1">
      <c r="A3" s="48"/>
      <c r="B3" s="94"/>
      <c r="C3" s="96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4"/>
      <c r="AF3" s="8"/>
      <c r="AG3" s="3"/>
    </row>
    <row r="4" spans="1:33" s="5" customFormat="1" ht="15" customHeight="1">
      <c r="A4" s="49"/>
      <c r="B4" s="42"/>
      <c r="C4" s="79" t="s">
        <v>1</v>
      </c>
      <c r="AE4" s="6"/>
      <c r="AF4" s="8"/>
      <c r="AG4" s="3"/>
    </row>
    <row r="5" spans="1:33" s="5" customFormat="1" ht="14.65" customHeight="1">
      <c r="A5" s="48"/>
      <c r="B5" s="43"/>
      <c r="C5" s="80">
        <f ca="1">TODAY()</f>
        <v>45827</v>
      </c>
      <c r="AE5" s="6"/>
      <c r="AF5" s="8"/>
      <c r="AG5" s="3"/>
    </row>
    <row r="6" spans="1:33">
      <c r="C6" s="7"/>
      <c r="D6" s="97"/>
      <c r="E6" s="9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97"/>
      <c r="AE6" s="97"/>
      <c r="AG6" s="3"/>
    </row>
    <row r="7" spans="1:33">
      <c r="B7" s="33"/>
      <c r="C7" s="33" t="s">
        <v>2</v>
      </c>
      <c r="D7" s="97"/>
      <c r="E7" s="9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46"/>
      <c r="AD7" s="98"/>
      <c r="AE7" s="98"/>
      <c r="AG7" s="3"/>
    </row>
    <row r="8" spans="1:33" ht="15.75" customHeight="1">
      <c r="E8" s="99" t="s">
        <v>3</v>
      </c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99" t="s">
        <v>4</v>
      </c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3"/>
    </row>
    <row r="9" spans="1:33" ht="15.75" customHeight="1">
      <c r="B9" s="11" t="s">
        <v>5</v>
      </c>
      <c r="C9" s="12" t="s">
        <v>6</v>
      </c>
      <c r="D9" s="13" t="s">
        <v>7</v>
      </c>
      <c r="E9" s="86" t="s">
        <v>8</v>
      </c>
      <c r="F9" s="86" t="s">
        <v>9</v>
      </c>
      <c r="G9" s="86" t="s">
        <v>10</v>
      </c>
      <c r="H9" s="86" t="s">
        <v>11</v>
      </c>
      <c r="I9" s="86" t="s">
        <v>12</v>
      </c>
      <c r="J9" s="86" t="s">
        <v>13</v>
      </c>
      <c r="K9" s="86" t="s">
        <v>14</v>
      </c>
      <c r="L9" s="86" t="s">
        <v>15</v>
      </c>
      <c r="M9" s="86" t="s">
        <v>16</v>
      </c>
      <c r="N9" s="86" t="s">
        <v>17</v>
      </c>
      <c r="O9" s="86" t="s">
        <v>18</v>
      </c>
      <c r="P9" s="86" t="s">
        <v>19</v>
      </c>
      <c r="Q9" s="86" t="s">
        <v>8</v>
      </c>
      <c r="R9" s="86" t="s">
        <v>9</v>
      </c>
      <c r="S9" s="86" t="s">
        <v>10</v>
      </c>
      <c r="T9" s="86" t="s">
        <v>11</v>
      </c>
      <c r="U9" s="86" t="s">
        <v>12</v>
      </c>
      <c r="V9" s="86" t="s">
        <v>13</v>
      </c>
      <c r="W9" s="86" t="s">
        <v>14</v>
      </c>
      <c r="X9" s="86" t="s">
        <v>15</v>
      </c>
      <c r="Y9" s="86" t="s">
        <v>16</v>
      </c>
      <c r="Z9" s="86" t="s">
        <v>17</v>
      </c>
      <c r="AA9" s="86" t="s">
        <v>18</v>
      </c>
      <c r="AB9" s="86" t="s">
        <v>19</v>
      </c>
      <c r="AC9" s="13" t="s">
        <v>20</v>
      </c>
      <c r="AD9" s="14" t="s">
        <v>21</v>
      </c>
      <c r="AE9" s="35" t="s">
        <v>22</v>
      </c>
      <c r="AF9" s="57"/>
      <c r="AG9" s="15"/>
    </row>
    <row r="10" spans="1:33">
      <c r="AD10" s="6"/>
      <c r="AE10" s="7"/>
      <c r="AF10" s="55"/>
      <c r="AG10" s="16"/>
    </row>
    <row r="11" spans="1:33">
      <c r="A11" s="9"/>
      <c r="B11" s="64">
        <v>3</v>
      </c>
      <c r="C11" s="65" t="s">
        <v>23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7"/>
      <c r="AD11" s="68">
        <f>SUBTOTAL(9,AD12:AD104)</f>
        <v>0</v>
      </c>
      <c r="AE11" s="69"/>
      <c r="AF11" s="58"/>
    </row>
    <row r="12" spans="1:33">
      <c r="B12" s="52" t="s">
        <v>24</v>
      </c>
      <c r="C12" s="61" t="s">
        <v>25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2">
        <f>SUBTOTAL(9,AD13:AD14)</f>
        <v>0</v>
      </c>
      <c r="AE12" s="63"/>
      <c r="AF12" s="59"/>
    </row>
    <row r="13" spans="1:33">
      <c r="B13" s="38"/>
      <c r="C13" s="70" t="s">
        <v>26</v>
      </c>
      <c r="D13" s="19" t="s">
        <v>27</v>
      </c>
      <c r="E13" s="81">
        <f>1/3</f>
        <v>0.33333333333333331</v>
      </c>
      <c r="F13" s="81"/>
      <c r="G13" s="81">
        <v>0</v>
      </c>
      <c r="H13" s="81">
        <v>0</v>
      </c>
      <c r="I13" s="81">
        <v>0</v>
      </c>
      <c r="J13" s="81">
        <v>0</v>
      </c>
      <c r="K13" s="81">
        <f>1/3</f>
        <v>0.33333333333333331</v>
      </c>
      <c r="L13" s="81">
        <v>0</v>
      </c>
      <c r="M13" s="81">
        <f>1/3</f>
        <v>0.33333333333333331</v>
      </c>
      <c r="N13" s="81">
        <v>0</v>
      </c>
      <c r="O13" s="81">
        <v>0</v>
      </c>
      <c r="P13" s="81">
        <f>SUM(E13:O13)</f>
        <v>1</v>
      </c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>
        <f>SUM(Q13:AA13)</f>
        <v>0</v>
      </c>
      <c r="AC13" s="40"/>
      <c r="AD13" s="39">
        <f>ROUND(AB13*AC13,2)</f>
        <v>0</v>
      </c>
      <c r="AE13" s="36">
        <v>0.2</v>
      </c>
      <c r="AF13" s="55"/>
      <c r="AG13" s="21"/>
    </row>
    <row r="14" spans="1:33">
      <c r="B14" s="38"/>
      <c r="C14" s="70" t="s">
        <v>28</v>
      </c>
      <c r="D14" s="19" t="s">
        <v>27</v>
      </c>
      <c r="E14" s="81">
        <f>1/3</f>
        <v>0.33333333333333331</v>
      </c>
      <c r="F14" s="81"/>
      <c r="G14" s="81">
        <v>0</v>
      </c>
      <c r="H14" s="81">
        <v>0</v>
      </c>
      <c r="I14" s="81">
        <v>0</v>
      </c>
      <c r="J14" s="81">
        <v>0</v>
      </c>
      <c r="K14" s="81">
        <f>1/3</f>
        <v>0.33333333333333331</v>
      </c>
      <c r="L14" s="81">
        <v>0</v>
      </c>
      <c r="M14" s="81">
        <f>1/3</f>
        <v>0.33333333333333331</v>
      </c>
      <c r="N14" s="81">
        <v>0</v>
      </c>
      <c r="O14" s="81">
        <v>0</v>
      </c>
      <c r="P14" s="81">
        <f t="shared" ref="P14:P17" si="0">SUM(E14:O14)</f>
        <v>1</v>
      </c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>
        <f>SUM(Q14:AA14)</f>
        <v>0</v>
      </c>
      <c r="AC14" s="40"/>
      <c r="AD14" s="39">
        <f>ROUND(AB14*AC14,2)</f>
        <v>0</v>
      </c>
      <c r="AE14" s="36">
        <v>0.2</v>
      </c>
      <c r="AF14" s="55"/>
      <c r="AG14" s="21"/>
    </row>
    <row r="15" spans="1:33">
      <c r="B15" s="52" t="s">
        <v>29</v>
      </c>
      <c r="C15" s="61" t="s">
        <v>30</v>
      </c>
      <c r="D15" s="61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61"/>
      <c r="AD15" s="62">
        <f>SUBTOTAL(9,AD16:AD17)</f>
        <v>0</v>
      </c>
      <c r="AE15" s="63"/>
      <c r="AF15" s="59"/>
    </row>
    <row r="16" spans="1:33">
      <c r="B16" s="38" t="s">
        <v>31</v>
      </c>
      <c r="C16" s="51" t="s">
        <v>32</v>
      </c>
      <c r="D16" s="19" t="s">
        <v>27</v>
      </c>
      <c r="E16" s="81"/>
      <c r="F16" s="81">
        <v>1</v>
      </c>
      <c r="G16" s="81"/>
      <c r="H16" s="81"/>
      <c r="I16" s="81"/>
      <c r="J16" s="81"/>
      <c r="K16" s="81"/>
      <c r="L16" s="81"/>
      <c r="M16" s="81"/>
      <c r="N16" s="81"/>
      <c r="O16" s="81"/>
      <c r="P16" s="81">
        <f t="shared" si="0"/>
        <v>1</v>
      </c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>
        <f t="shared" ref="AB16:AB27" si="1">SUM(Q16:AA16)</f>
        <v>0</v>
      </c>
      <c r="AC16" s="40"/>
      <c r="AD16" s="39">
        <f>ROUND(AB16*AC16,2)</f>
        <v>0</v>
      </c>
      <c r="AE16" s="36">
        <v>0.2</v>
      </c>
      <c r="AF16" s="55"/>
      <c r="AG16" s="21"/>
    </row>
    <row r="17" spans="2:33">
      <c r="B17" s="38" t="s">
        <v>33</v>
      </c>
      <c r="C17" s="51" t="s">
        <v>34</v>
      </c>
      <c r="D17" s="19" t="s">
        <v>27</v>
      </c>
      <c r="E17" s="81">
        <v>0.09</v>
      </c>
      <c r="F17" s="81">
        <v>0.1</v>
      </c>
      <c r="G17" s="81">
        <v>0.09</v>
      </c>
      <c r="H17" s="81">
        <v>0.09</v>
      </c>
      <c r="I17" s="81">
        <v>0.09</v>
      </c>
      <c r="J17" s="81">
        <v>0.09</v>
      </c>
      <c r="K17" s="81">
        <v>0.09</v>
      </c>
      <c r="L17" s="81">
        <v>0.09</v>
      </c>
      <c r="M17" s="81">
        <v>0.09</v>
      </c>
      <c r="N17" s="81">
        <v>0.09</v>
      </c>
      <c r="O17" s="81">
        <v>0.09</v>
      </c>
      <c r="P17" s="81">
        <f t="shared" si="0"/>
        <v>0.99999999999999978</v>
      </c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>
        <f t="shared" si="1"/>
        <v>0</v>
      </c>
      <c r="AC17" s="40"/>
      <c r="AD17" s="39">
        <f>ROUND(AB17*AC17,2)</f>
        <v>0</v>
      </c>
      <c r="AE17" s="36">
        <v>0.2</v>
      </c>
      <c r="AF17" s="55"/>
      <c r="AG17" s="21"/>
    </row>
    <row r="18" spans="2:33">
      <c r="B18" s="52" t="s">
        <v>35</v>
      </c>
      <c r="C18" s="61" t="s">
        <v>36</v>
      </c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2">
        <f>SUBTOTAL(9,AD19)</f>
        <v>0</v>
      </c>
      <c r="AE18" s="63"/>
      <c r="AF18" s="59"/>
    </row>
    <row r="19" spans="2:33">
      <c r="B19" s="38"/>
      <c r="C19" s="87" t="s">
        <v>37</v>
      </c>
      <c r="D19" s="19" t="s">
        <v>27</v>
      </c>
      <c r="E19" s="81">
        <v>0.09</v>
      </c>
      <c r="F19" s="81">
        <v>0.1</v>
      </c>
      <c r="G19" s="81">
        <v>0.09</v>
      </c>
      <c r="H19" s="81">
        <v>0.09</v>
      </c>
      <c r="I19" s="81">
        <v>0.09</v>
      </c>
      <c r="J19" s="81">
        <v>0.09</v>
      </c>
      <c r="K19" s="81">
        <v>0.09</v>
      </c>
      <c r="L19" s="81">
        <v>0.09</v>
      </c>
      <c r="M19" s="81">
        <v>0.09</v>
      </c>
      <c r="N19" s="81">
        <v>0.09</v>
      </c>
      <c r="O19" s="81">
        <v>0.09</v>
      </c>
      <c r="P19" s="81">
        <f t="shared" ref="P19" si="2">SUM(E19:O19)</f>
        <v>0.99999999999999978</v>
      </c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>
        <f t="shared" ref="AB19" si="3">SUM(Q19:AA19)</f>
        <v>0</v>
      </c>
      <c r="AC19" s="40"/>
      <c r="AD19" s="39">
        <f>ROUND(AB19*AC19,2)</f>
        <v>0</v>
      </c>
      <c r="AE19" s="36">
        <v>0.2</v>
      </c>
      <c r="AF19" s="55"/>
      <c r="AG19" s="21"/>
    </row>
    <row r="20" spans="2:33">
      <c r="B20" s="52" t="s">
        <v>38</v>
      </c>
      <c r="C20" s="61" t="s">
        <v>39</v>
      </c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2">
        <f>SUBTOTAL(9,AD21)</f>
        <v>0</v>
      </c>
      <c r="AE20" s="63"/>
      <c r="AF20" s="59"/>
    </row>
    <row r="21" spans="2:33">
      <c r="B21" s="38"/>
      <c r="C21" s="87" t="s">
        <v>40</v>
      </c>
      <c r="D21" s="19" t="s">
        <v>27</v>
      </c>
      <c r="E21" s="81"/>
      <c r="F21" s="81">
        <v>1</v>
      </c>
      <c r="G21" s="81"/>
      <c r="H21" s="81"/>
      <c r="I21" s="81"/>
      <c r="J21" s="81"/>
      <c r="K21" s="81"/>
      <c r="L21" s="81"/>
      <c r="M21" s="81"/>
      <c r="N21" s="81"/>
      <c r="O21" s="81"/>
      <c r="P21" s="81">
        <f t="shared" ref="P21" si="4">SUM(E21:O21)</f>
        <v>1</v>
      </c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>
        <f t="shared" ref="AB21" si="5">SUM(Q21:AA21)</f>
        <v>0</v>
      </c>
      <c r="AC21" s="40"/>
      <c r="AD21" s="39">
        <f>ROUND(AB21*AC21,2)</f>
        <v>0</v>
      </c>
      <c r="AE21" s="36">
        <v>0.2</v>
      </c>
      <c r="AF21" s="55"/>
      <c r="AG21" s="21"/>
    </row>
    <row r="22" spans="2:33">
      <c r="B22" s="52" t="s">
        <v>41</v>
      </c>
      <c r="C22" s="61" t="s">
        <v>42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2">
        <f>SUBTOTAL(9,AD23)</f>
        <v>0</v>
      </c>
      <c r="AE22" s="63"/>
      <c r="AF22" s="59"/>
    </row>
    <row r="23" spans="2:33">
      <c r="B23" s="38"/>
      <c r="C23" s="87" t="s">
        <v>43</v>
      </c>
      <c r="D23" s="19" t="s">
        <v>27</v>
      </c>
      <c r="E23" s="81">
        <v>0.09</v>
      </c>
      <c r="F23" s="81">
        <v>0.1</v>
      </c>
      <c r="G23" s="81">
        <v>0.09</v>
      </c>
      <c r="H23" s="81">
        <v>0.09</v>
      </c>
      <c r="I23" s="81">
        <v>0.09</v>
      </c>
      <c r="J23" s="81">
        <v>0.09</v>
      </c>
      <c r="K23" s="81">
        <v>0.09</v>
      </c>
      <c r="L23" s="81">
        <v>0.09</v>
      </c>
      <c r="M23" s="81">
        <v>0.09</v>
      </c>
      <c r="N23" s="81">
        <v>0.09</v>
      </c>
      <c r="O23" s="81">
        <v>0.09</v>
      </c>
      <c r="P23" s="81">
        <f t="shared" ref="P23:P27" si="6">SUM(E23:O23)</f>
        <v>0.99999999999999978</v>
      </c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>
        <f t="shared" ref="AB23" si="7">SUM(Q23:AA23)</f>
        <v>0</v>
      </c>
      <c r="AC23" s="40"/>
      <c r="AD23" s="39">
        <f>ROUND(AB23*AC23,2)</f>
        <v>0</v>
      </c>
      <c r="AE23" s="36">
        <v>0.2</v>
      </c>
      <c r="AF23" s="55"/>
      <c r="AG23" s="21"/>
    </row>
    <row r="24" spans="2:33">
      <c r="B24" s="52" t="s">
        <v>44</v>
      </c>
      <c r="C24" s="61" t="s">
        <v>45</v>
      </c>
      <c r="D24" s="61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61"/>
      <c r="AD24" s="62">
        <f>SUBTOTAL(9,AD25:AD27)</f>
        <v>0</v>
      </c>
      <c r="AE24" s="63"/>
      <c r="AF24" s="59"/>
    </row>
    <row r="25" spans="2:33">
      <c r="B25" s="38" t="s">
        <v>46</v>
      </c>
      <c r="C25" s="51" t="s">
        <v>47</v>
      </c>
      <c r="D25" s="19" t="s">
        <v>27</v>
      </c>
      <c r="E25" s="81">
        <v>0.05</v>
      </c>
      <c r="F25" s="81">
        <v>0.1</v>
      </c>
      <c r="G25" s="81">
        <v>0.1</v>
      </c>
      <c r="H25" s="81">
        <v>0.1</v>
      </c>
      <c r="I25" s="81">
        <v>0.1</v>
      </c>
      <c r="J25" s="81">
        <v>0.1</v>
      </c>
      <c r="K25" s="81">
        <v>0.1</v>
      </c>
      <c r="L25" s="81">
        <v>0.1</v>
      </c>
      <c r="M25" s="81">
        <v>0.1</v>
      </c>
      <c r="N25" s="81">
        <v>0.1</v>
      </c>
      <c r="O25" s="81">
        <v>0.05</v>
      </c>
      <c r="P25" s="81">
        <f t="shared" si="6"/>
        <v>0.99999999999999989</v>
      </c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>
        <f>SUM(Q25:AA25)</f>
        <v>0</v>
      </c>
      <c r="AC25" s="40"/>
      <c r="AD25" s="39">
        <f t="shared" ref="AD25:AD27" si="8">ROUND(AB25*AC25,2)</f>
        <v>0</v>
      </c>
      <c r="AE25" s="36">
        <v>0.2</v>
      </c>
      <c r="AF25" s="55"/>
      <c r="AG25" s="21"/>
    </row>
    <row r="26" spans="2:33">
      <c r="B26" s="38" t="s">
        <v>48</v>
      </c>
      <c r="C26" s="51" t="s">
        <v>49</v>
      </c>
      <c r="D26" s="19" t="s">
        <v>27</v>
      </c>
      <c r="E26" s="81">
        <v>0.05</v>
      </c>
      <c r="F26" s="81">
        <v>0.1</v>
      </c>
      <c r="G26" s="81">
        <v>0.1</v>
      </c>
      <c r="H26" s="81">
        <v>0.1</v>
      </c>
      <c r="I26" s="81">
        <v>0.1</v>
      </c>
      <c r="J26" s="81">
        <v>0.1</v>
      </c>
      <c r="K26" s="81">
        <v>0.1</v>
      </c>
      <c r="L26" s="81">
        <v>0.1</v>
      </c>
      <c r="M26" s="81">
        <v>0.1</v>
      </c>
      <c r="N26" s="81">
        <v>0.1</v>
      </c>
      <c r="O26" s="81">
        <v>0.05</v>
      </c>
      <c r="P26" s="81">
        <f t="shared" si="6"/>
        <v>0.99999999999999989</v>
      </c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>
        <f t="shared" si="1"/>
        <v>0</v>
      </c>
      <c r="AC26" s="40"/>
      <c r="AD26" s="39">
        <f t="shared" si="8"/>
        <v>0</v>
      </c>
      <c r="AE26" s="36">
        <v>0.2</v>
      </c>
      <c r="AF26" s="55"/>
      <c r="AG26" s="21"/>
    </row>
    <row r="27" spans="2:33">
      <c r="B27" s="38" t="s">
        <v>50</v>
      </c>
      <c r="C27" s="51" t="s">
        <v>51</v>
      </c>
      <c r="D27" s="19" t="s">
        <v>27</v>
      </c>
      <c r="E27" s="81">
        <v>0.05</v>
      </c>
      <c r="F27" s="81">
        <v>0.1</v>
      </c>
      <c r="G27" s="81">
        <v>0.1</v>
      </c>
      <c r="H27" s="81">
        <v>0.1</v>
      </c>
      <c r="I27" s="81">
        <v>0.1</v>
      </c>
      <c r="J27" s="81">
        <v>0.1</v>
      </c>
      <c r="K27" s="81">
        <v>0.1</v>
      </c>
      <c r="L27" s="81">
        <v>0.1</v>
      </c>
      <c r="M27" s="81">
        <v>0.1</v>
      </c>
      <c r="N27" s="81">
        <v>0.1</v>
      </c>
      <c r="O27" s="81">
        <v>0.05</v>
      </c>
      <c r="P27" s="81">
        <f t="shared" si="6"/>
        <v>0.99999999999999989</v>
      </c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>
        <f t="shared" si="1"/>
        <v>0</v>
      </c>
      <c r="AC27" s="40"/>
      <c r="AD27" s="39">
        <f t="shared" si="8"/>
        <v>0</v>
      </c>
      <c r="AE27" s="36">
        <v>0.2</v>
      </c>
      <c r="AF27" s="55"/>
      <c r="AG27" s="21"/>
    </row>
    <row r="28" spans="2:33">
      <c r="B28" s="52" t="s">
        <v>52</v>
      </c>
      <c r="C28" s="61" t="s">
        <v>53</v>
      </c>
      <c r="D28" s="61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61"/>
      <c r="AD28" s="62">
        <f>SUBTOTAL(9,AD29:AD38)</f>
        <v>0</v>
      </c>
      <c r="AE28" s="63"/>
      <c r="AF28" s="59"/>
    </row>
    <row r="29" spans="2:33">
      <c r="B29" s="38" t="s">
        <v>54</v>
      </c>
      <c r="C29" s="51" t="s">
        <v>55</v>
      </c>
      <c r="D29" s="88" t="s">
        <v>56</v>
      </c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40"/>
      <c r="AD29" s="39"/>
      <c r="AE29" s="36"/>
      <c r="AF29" s="55"/>
      <c r="AG29" s="21"/>
    </row>
    <row r="30" spans="2:33" ht="13.15" customHeight="1">
      <c r="B30" s="38" t="s">
        <v>57</v>
      </c>
      <c r="C30" s="51" t="s">
        <v>58</v>
      </c>
      <c r="D30" s="19" t="s">
        <v>27</v>
      </c>
      <c r="E30" s="81">
        <v>0.05</v>
      </c>
      <c r="F30" s="81">
        <v>0.1</v>
      </c>
      <c r="G30" s="81">
        <v>0.1</v>
      </c>
      <c r="H30" s="81">
        <v>0.1</v>
      </c>
      <c r="I30" s="81">
        <v>0.1</v>
      </c>
      <c r="J30" s="81">
        <v>0.1</v>
      </c>
      <c r="K30" s="81">
        <v>0.1</v>
      </c>
      <c r="L30" s="81">
        <v>0.1</v>
      </c>
      <c r="M30" s="81">
        <v>0.1</v>
      </c>
      <c r="N30" s="81">
        <v>0.1</v>
      </c>
      <c r="O30" s="81">
        <v>0.05</v>
      </c>
      <c r="P30" s="81">
        <f t="shared" ref="P30:P38" si="9">SUM(E30:O30)</f>
        <v>0.99999999999999989</v>
      </c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>
        <f t="shared" ref="AB30:AB38" si="10">SUM(Q30:AA30)</f>
        <v>0</v>
      </c>
      <c r="AC30" s="40"/>
      <c r="AD30" s="39">
        <f t="shared" ref="AD30:AD38" si="11">ROUND(AB30*AC30,2)</f>
        <v>0</v>
      </c>
      <c r="AE30" s="36">
        <v>0.2</v>
      </c>
      <c r="AF30" s="55"/>
      <c r="AG30" s="21"/>
    </row>
    <row r="31" spans="2:33" ht="13.15" customHeight="1">
      <c r="B31" s="38" t="s">
        <v>59</v>
      </c>
      <c r="C31" s="51" t="s">
        <v>60</v>
      </c>
      <c r="D31" s="19" t="s">
        <v>27</v>
      </c>
      <c r="E31" s="81">
        <v>0.05</v>
      </c>
      <c r="F31" s="81">
        <v>0.1</v>
      </c>
      <c r="G31" s="81">
        <v>0.1</v>
      </c>
      <c r="H31" s="81">
        <v>0.1</v>
      </c>
      <c r="I31" s="81">
        <v>0.1</v>
      </c>
      <c r="J31" s="81">
        <v>0.1</v>
      </c>
      <c r="K31" s="81">
        <v>0.1</v>
      </c>
      <c r="L31" s="81">
        <v>0.1</v>
      </c>
      <c r="M31" s="81">
        <v>0.1</v>
      </c>
      <c r="N31" s="81">
        <v>0.1</v>
      </c>
      <c r="O31" s="81">
        <v>0.05</v>
      </c>
      <c r="P31" s="81">
        <f t="shared" si="9"/>
        <v>0.99999999999999989</v>
      </c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>
        <f t="shared" si="10"/>
        <v>0</v>
      </c>
      <c r="AC31" s="40"/>
      <c r="AD31" s="39">
        <f t="shared" si="11"/>
        <v>0</v>
      </c>
      <c r="AE31" s="36">
        <v>0.2</v>
      </c>
      <c r="AF31" s="55"/>
      <c r="AG31" s="21"/>
    </row>
    <row r="32" spans="2:33">
      <c r="B32" s="38" t="s">
        <v>61</v>
      </c>
      <c r="C32" s="51" t="s">
        <v>62</v>
      </c>
      <c r="D32" s="19" t="s">
        <v>27</v>
      </c>
      <c r="E32" s="81">
        <v>0.05</v>
      </c>
      <c r="F32" s="81">
        <v>0.1</v>
      </c>
      <c r="G32" s="81">
        <v>0.1</v>
      </c>
      <c r="H32" s="81">
        <v>0.1</v>
      </c>
      <c r="I32" s="81">
        <v>0.1</v>
      </c>
      <c r="J32" s="81">
        <v>0.1</v>
      </c>
      <c r="K32" s="81">
        <v>0.1</v>
      </c>
      <c r="L32" s="81">
        <v>0.1</v>
      </c>
      <c r="M32" s="81">
        <v>0.1</v>
      </c>
      <c r="N32" s="81">
        <v>0.1</v>
      </c>
      <c r="O32" s="81">
        <v>0.05</v>
      </c>
      <c r="P32" s="81">
        <f t="shared" si="9"/>
        <v>0.99999999999999989</v>
      </c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>
        <f t="shared" si="10"/>
        <v>0</v>
      </c>
      <c r="AC32" s="40"/>
      <c r="AD32" s="39">
        <f t="shared" si="11"/>
        <v>0</v>
      </c>
      <c r="AE32" s="36">
        <v>0.2</v>
      </c>
      <c r="AF32" s="55"/>
      <c r="AG32" s="21"/>
    </row>
    <row r="33" spans="2:33">
      <c r="B33" s="38" t="s">
        <v>63</v>
      </c>
      <c r="C33" s="51" t="s">
        <v>64</v>
      </c>
      <c r="D33" s="19" t="s">
        <v>27</v>
      </c>
      <c r="E33" s="81">
        <v>0.05</v>
      </c>
      <c r="F33" s="81">
        <v>0.1</v>
      </c>
      <c r="G33" s="81">
        <v>0.1</v>
      </c>
      <c r="H33" s="81">
        <v>0.1</v>
      </c>
      <c r="I33" s="81">
        <v>0.1</v>
      </c>
      <c r="J33" s="81">
        <v>0.1</v>
      </c>
      <c r="K33" s="81">
        <v>0.1</v>
      </c>
      <c r="L33" s="81">
        <v>0.1</v>
      </c>
      <c r="M33" s="81">
        <v>0.1</v>
      </c>
      <c r="N33" s="81">
        <v>0.1</v>
      </c>
      <c r="O33" s="81">
        <v>0.05</v>
      </c>
      <c r="P33" s="81">
        <f t="shared" si="9"/>
        <v>0.99999999999999989</v>
      </c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>
        <f t="shared" si="10"/>
        <v>0</v>
      </c>
      <c r="AC33" s="40"/>
      <c r="AD33" s="39">
        <f t="shared" si="11"/>
        <v>0</v>
      </c>
      <c r="AE33" s="36">
        <v>0.2</v>
      </c>
      <c r="AF33" s="55"/>
      <c r="AG33" s="21"/>
    </row>
    <row r="34" spans="2:33">
      <c r="B34" s="38" t="s">
        <v>65</v>
      </c>
      <c r="C34" s="51" t="s">
        <v>66</v>
      </c>
      <c r="D34" s="19" t="s">
        <v>27</v>
      </c>
      <c r="E34" s="81"/>
      <c r="F34" s="81">
        <v>0.08</v>
      </c>
      <c r="G34" s="81">
        <v>0.1</v>
      </c>
      <c r="H34" s="81">
        <v>0.12</v>
      </c>
      <c r="I34" s="81">
        <v>0.12</v>
      </c>
      <c r="J34" s="81">
        <v>0.12</v>
      </c>
      <c r="K34" s="81">
        <v>0.12</v>
      </c>
      <c r="L34" s="81">
        <v>0.12</v>
      </c>
      <c r="M34" s="81">
        <v>0.12</v>
      </c>
      <c r="N34" s="81">
        <v>0.1</v>
      </c>
      <c r="O34" s="81"/>
      <c r="P34" s="81">
        <f t="shared" si="9"/>
        <v>1</v>
      </c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>
        <f t="shared" si="10"/>
        <v>0</v>
      </c>
      <c r="AC34" s="40"/>
      <c r="AD34" s="39">
        <f t="shared" si="11"/>
        <v>0</v>
      </c>
      <c r="AE34" s="36">
        <v>0.2</v>
      </c>
      <c r="AF34" s="55"/>
      <c r="AG34" s="21"/>
    </row>
    <row r="35" spans="2:33">
      <c r="B35" s="38" t="s">
        <v>67</v>
      </c>
      <c r="C35" s="51" t="s">
        <v>68</v>
      </c>
      <c r="D35" s="19" t="s">
        <v>69</v>
      </c>
      <c r="E35" s="81"/>
      <c r="F35" s="81">
        <v>40</v>
      </c>
      <c r="G35" s="81">
        <v>30</v>
      </c>
      <c r="H35" s="81">
        <v>125</v>
      </c>
      <c r="I35" s="81">
        <v>115</v>
      </c>
      <c r="J35" s="81">
        <v>125</v>
      </c>
      <c r="K35" s="81">
        <v>115</v>
      </c>
      <c r="L35" s="81">
        <v>105</v>
      </c>
      <c r="M35" s="81">
        <v>135</v>
      </c>
      <c r="N35" s="81">
        <v>110</v>
      </c>
      <c r="O35" s="81"/>
      <c r="P35" s="81">
        <f t="shared" si="9"/>
        <v>900</v>
      </c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>
        <f t="shared" si="10"/>
        <v>0</v>
      </c>
      <c r="AC35" s="40"/>
      <c r="AD35" s="39">
        <f t="shared" si="11"/>
        <v>0</v>
      </c>
      <c r="AE35" s="36">
        <v>0.2</v>
      </c>
      <c r="AF35" s="55"/>
      <c r="AG35" s="21"/>
    </row>
    <row r="36" spans="2:33">
      <c r="B36" s="38" t="s">
        <v>70</v>
      </c>
      <c r="C36" s="51" t="s">
        <v>71</v>
      </c>
      <c r="D36" s="19" t="s">
        <v>69</v>
      </c>
      <c r="E36" s="81"/>
      <c r="F36" s="81">
        <v>3</v>
      </c>
      <c r="G36" s="81">
        <v>2</v>
      </c>
      <c r="H36" s="81">
        <v>8</v>
      </c>
      <c r="I36" s="81">
        <v>7</v>
      </c>
      <c r="J36" s="81">
        <v>8</v>
      </c>
      <c r="K36" s="81">
        <v>7</v>
      </c>
      <c r="L36" s="81">
        <v>7</v>
      </c>
      <c r="M36" s="81">
        <v>9</v>
      </c>
      <c r="N36" s="81">
        <v>7</v>
      </c>
      <c r="O36" s="81"/>
      <c r="P36" s="81">
        <f t="shared" si="9"/>
        <v>58</v>
      </c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>
        <f t="shared" si="10"/>
        <v>0</v>
      </c>
      <c r="AC36" s="40"/>
      <c r="AD36" s="39">
        <f t="shared" si="11"/>
        <v>0</v>
      </c>
      <c r="AE36" s="36">
        <v>0.2</v>
      </c>
      <c r="AF36" s="55"/>
      <c r="AG36" s="21"/>
    </row>
    <row r="37" spans="2:33">
      <c r="B37" s="38" t="s">
        <v>72</v>
      </c>
      <c r="C37" s="51" t="s">
        <v>73</v>
      </c>
      <c r="D37" s="19" t="s">
        <v>69</v>
      </c>
      <c r="E37" s="81"/>
      <c r="F37" s="81"/>
      <c r="G37" s="81"/>
      <c r="H37" s="81">
        <f t="shared" ref="H37:N37" si="12">4*11</f>
        <v>44</v>
      </c>
      <c r="I37" s="81">
        <f t="shared" si="12"/>
        <v>44</v>
      </c>
      <c r="J37" s="81">
        <f t="shared" si="12"/>
        <v>44</v>
      </c>
      <c r="K37" s="81">
        <f t="shared" si="12"/>
        <v>44</v>
      </c>
      <c r="L37" s="81">
        <f t="shared" si="12"/>
        <v>44</v>
      </c>
      <c r="M37" s="81">
        <f t="shared" si="12"/>
        <v>44</v>
      </c>
      <c r="N37" s="81">
        <f t="shared" si="12"/>
        <v>44</v>
      </c>
      <c r="O37" s="81"/>
      <c r="P37" s="81">
        <f t="shared" si="9"/>
        <v>308</v>
      </c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>
        <f t="shared" si="10"/>
        <v>0</v>
      </c>
      <c r="AC37" s="40"/>
      <c r="AD37" s="39">
        <f t="shared" si="11"/>
        <v>0</v>
      </c>
      <c r="AE37" s="36">
        <v>0.2</v>
      </c>
      <c r="AF37" s="55"/>
      <c r="AG37" s="21"/>
    </row>
    <row r="38" spans="2:33">
      <c r="B38" s="38" t="s">
        <v>74</v>
      </c>
      <c r="C38" s="51" t="s">
        <v>75</v>
      </c>
      <c r="D38" s="19" t="s">
        <v>69</v>
      </c>
      <c r="E38" s="81"/>
      <c r="F38" s="81"/>
      <c r="G38" s="81">
        <f>4*11</f>
        <v>44</v>
      </c>
      <c r="H38" s="81"/>
      <c r="I38" s="81"/>
      <c r="J38" s="81"/>
      <c r="K38" s="81"/>
      <c r="L38" s="81"/>
      <c r="M38" s="81"/>
      <c r="N38" s="81"/>
      <c r="O38" s="81"/>
      <c r="P38" s="81">
        <f t="shared" si="9"/>
        <v>44</v>
      </c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>
        <f t="shared" si="10"/>
        <v>0</v>
      </c>
      <c r="AC38" s="40"/>
      <c r="AD38" s="39">
        <f t="shared" si="11"/>
        <v>0</v>
      </c>
      <c r="AE38" s="36">
        <v>0.2</v>
      </c>
      <c r="AF38" s="55"/>
      <c r="AG38" s="21"/>
    </row>
    <row r="39" spans="2:33">
      <c r="B39" s="52" t="s">
        <v>76</v>
      </c>
      <c r="C39" s="61" t="s">
        <v>77</v>
      </c>
      <c r="D39" s="61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61"/>
      <c r="AD39" s="62">
        <f>SUBTOTAL(9,AD40:AD73)</f>
        <v>0</v>
      </c>
      <c r="AE39" s="63"/>
      <c r="AF39" s="59"/>
    </row>
    <row r="40" spans="2:33">
      <c r="B40" s="38" t="s">
        <v>78</v>
      </c>
      <c r="C40" s="51" t="s">
        <v>79</v>
      </c>
      <c r="D40" s="19" t="s">
        <v>27</v>
      </c>
      <c r="E40" s="81">
        <v>0.05</v>
      </c>
      <c r="F40" s="81">
        <v>0.1</v>
      </c>
      <c r="G40" s="81">
        <v>0.1</v>
      </c>
      <c r="H40" s="81">
        <v>0.1</v>
      </c>
      <c r="I40" s="81">
        <v>0.1</v>
      </c>
      <c r="J40" s="81">
        <v>0.1</v>
      </c>
      <c r="K40" s="81">
        <v>0.1</v>
      </c>
      <c r="L40" s="81">
        <v>0.1</v>
      </c>
      <c r="M40" s="81">
        <v>0.1</v>
      </c>
      <c r="N40" s="81">
        <v>0.1</v>
      </c>
      <c r="O40" s="81">
        <v>0.05</v>
      </c>
      <c r="P40" s="81">
        <f t="shared" ref="P40:P47" si="13">SUM(E40:O40)</f>
        <v>0.99999999999999989</v>
      </c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>
        <f t="shared" ref="AB40:AB47" si="14">SUM(Q40:AA40)</f>
        <v>0</v>
      </c>
      <c r="AC40" s="40"/>
      <c r="AD40" s="39">
        <f t="shared" ref="AD40:AD99" si="15">ROUND(AB40*AC40,2)</f>
        <v>0</v>
      </c>
      <c r="AE40" s="36">
        <v>0.2</v>
      </c>
      <c r="AF40" s="55"/>
      <c r="AG40" s="21"/>
    </row>
    <row r="41" spans="2:33" ht="13.15" customHeight="1">
      <c r="B41" s="38" t="s">
        <v>80</v>
      </c>
      <c r="C41" s="51" t="s">
        <v>81</v>
      </c>
      <c r="D41" s="19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40"/>
      <c r="AD41" s="39"/>
      <c r="AE41" s="36"/>
      <c r="AF41" s="55"/>
      <c r="AG41" s="21"/>
    </row>
    <row r="42" spans="2:33" ht="13.15" customHeight="1">
      <c r="B42" s="38"/>
      <c r="C42" s="85" t="s">
        <v>82</v>
      </c>
      <c r="D42" s="19" t="s">
        <v>27</v>
      </c>
      <c r="E42" s="81">
        <v>1</v>
      </c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>
        <f t="shared" ref="P42" si="16">SUM(E42:O42)</f>
        <v>1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>
        <f t="shared" ref="AB42" si="17">SUM(Q42:AA42)</f>
        <v>0</v>
      </c>
      <c r="AC42" s="40"/>
      <c r="AD42" s="39">
        <f t="shared" si="15"/>
        <v>0</v>
      </c>
      <c r="AE42" s="36">
        <v>0.2</v>
      </c>
      <c r="AF42" s="55"/>
      <c r="AG42" s="21"/>
    </row>
    <row r="43" spans="2:33" ht="13.15" customHeight="1">
      <c r="B43" s="38"/>
      <c r="C43" s="85" t="s">
        <v>83</v>
      </c>
      <c r="D43" s="19" t="s">
        <v>27</v>
      </c>
      <c r="E43" s="81">
        <v>1</v>
      </c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>
        <f t="shared" ref="P43" si="18">SUM(E43:O43)</f>
        <v>1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>
        <f t="shared" ref="AB43" si="19">SUM(Q43:AA43)</f>
        <v>0</v>
      </c>
      <c r="AC43" s="40"/>
      <c r="AD43" s="39">
        <f t="shared" si="15"/>
        <v>0</v>
      </c>
      <c r="AE43" s="36">
        <v>0.2</v>
      </c>
      <c r="AF43" s="55"/>
      <c r="AG43" s="21"/>
    </row>
    <row r="44" spans="2:33" ht="13.15" customHeight="1">
      <c r="B44" s="38"/>
      <c r="C44" s="85" t="s">
        <v>84</v>
      </c>
      <c r="D44" s="19" t="s">
        <v>27</v>
      </c>
      <c r="E44" s="81">
        <v>1</v>
      </c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>
        <f t="shared" ref="P44" si="20">SUM(E44:O44)</f>
        <v>1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>
        <f t="shared" ref="AB44" si="21">SUM(Q44:AA44)</f>
        <v>0</v>
      </c>
      <c r="AC44" s="40"/>
      <c r="AD44" s="39">
        <f t="shared" si="15"/>
        <v>0</v>
      </c>
      <c r="AE44" s="36">
        <v>0.2</v>
      </c>
      <c r="AF44" s="55"/>
      <c r="AG44" s="21"/>
    </row>
    <row r="45" spans="2:33" ht="13.15" customHeight="1">
      <c r="B45" s="38"/>
      <c r="C45" s="85" t="s">
        <v>85</v>
      </c>
      <c r="D45" s="19" t="s">
        <v>27</v>
      </c>
      <c r="E45" s="81">
        <v>0.1</v>
      </c>
      <c r="F45" s="81">
        <v>0.1</v>
      </c>
      <c r="G45" s="81">
        <v>0.1</v>
      </c>
      <c r="H45" s="81">
        <v>0.1</v>
      </c>
      <c r="I45" s="81">
        <v>0.1</v>
      </c>
      <c r="J45" s="81">
        <v>0.1</v>
      </c>
      <c r="K45" s="81">
        <v>0.1</v>
      </c>
      <c r="L45" s="81">
        <v>0.1</v>
      </c>
      <c r="M45" s="81">
        <v>0.1</v>
      </c>
      <c r="N45" s="81">
        <v>0.1</v>
      </c>
      <c r="O45" s="81"/>
      <c r="P45" s="81">
        <f t="shared" ref="P45" si="22">SUM(E45:O45)</f>
        <v>0.99999999999999989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>
        <f t="shared" ref="AB45" si="23">SUM(Q45:AA45)</f>
        <v>0</v>
      </c>
      <c r="AC45" s="40"/>
      <c r="AD45" s="39">
        <f t="shared" si="15"/>
        <v>0</v>
      </c>
      <c r="AE45" s="36">
        <v>0.2</v>
      </c>
      <c r="AF45" s="55"/>
      <c r="AG45" s="21"/>
    </row>
    <row r="46" spans="2:33" ht="13.15" customHeight="1">
      <c r="B46" s="38" t="s">
        <v>86</v>
      </c>
      <c r="C46" s="51" t="s">
        <v>87</v>
      </c>
      <c r="D46" s="19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40"/>
      <c r="AD46" s="39"/>
      <c r="AE46" s="36"/>
      <c r="AF46" s="55"/>
      <c r="AG46" s="21"/>
    </row>
    <row r="47" spans="2:33" ht="13.15" customHeight="1">
      <c r="B47" s="38"/>
      <c r="C47" s="85" t="s">
        <v>88</v>
      </c>
      <c r="D47" s="19" t="s">
        <v>69</v>
      </c>
      <c r="E47" s="81"/>
      <c r="F47" s="81">
        <v>200</v>
      </c>
      <c r="G47" s="81">
        <v>200</v>
      </c>
      <c r="H47" s="81">
        <v>300</v>
      </c>
      <c r="I47" s="81">
        <v>300</v>
      </c>
      <c r="J47" s="81">
        <v>300</v>
      </c>
      <c r="K47" s="81">
        <v>300</v>
      </c>
      <c r="L47" s="81">
        <v>300</v>
      </c>
      <c r="M47" s="81">
        <v>300</v>
      </c>
      <c r="N47" s="81">
        <v>300</v>
      </c>
      <c r="O47" s="81"/>
      <c r="P47" s="81">
        <f t="shared" si="13"/>
        <v>2500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>
        <f t="shared" si="14"/>
        <v>0</v>
      </c>
      <c r="AC47" s="40"/>
      <c r="AD47" s="39">
        <f t="shared" si="15"/>
        <v>0</v>
      </c>
      <c r="AE47" s="36">
        <v>0.2</v>
      </c>
      <c r="AF47" s="55"/>
      <c r="AG47" s="21"/>
    </row>
    <row r="48" spans="2:33" ht="13.15" customHeight="1">
      <c r="B48" s="38"/>
      <c r="C48" s="85" t="s">
        <v>89</v>
      </c>
      <c r="D48" s="19" t="s">
        <v>90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40"/>
      <c r="AD48" s="39"/>
      <c r="AE48" s="36"/>
      <c r="AF48" s="55"/>
      <c r="AG48" s="21"/>
    </row>
    <row r="49" spans="2:33" ht="13.15" customHeight="1">
      <c r="B49" s="38"/>
      <c r="C49" s="85" t="s">
        <v>91</v>
      </c>
      <c r="D49" s="19" t="s">
        <v>90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40"/>
      <c r="AD49" s="39"/>
      <c r="AE49" s="36"/>
      <c r="AF49" s="55"/>
      <c r="AG49" s="21"/>
    </row>
    <row r="50" spans="2:33" ht="13.15" customHeight="1">
      <c r="B50" s="38"/>
      <c r="C50" s="85" t="s">
        <v>92</v>
      </c>
      <c r="D50" s="19" t="s">
        <v>69</v>
      </c>
      <c r="E50" s="81"/>
      <c r="F50" s="81">
        <v>60</v>
      </c>
      <c r="G50" s="81">
        <v>60</v>
      </c>
      <c r="H50" s="81">
        <v>60</v>
      </c>
      <c r="I50" s="81">
        <v>60</v>
      </c>
      <c r="J50" s="81">
        <v>60</v>
      </c>
      <c r="K50" s="81">
        <v>60</v>
      </c>
      <c r="L50" s="81">
        <v>60</v>
      </c>
      <c r="M50" s="81">
        <v>60</v>
      </c>
      <c r="N50" s="81">
        <v>60</v>
      </c>
      <c r="O50" s="81"/>
      <c r="P50" s="81">
        <f t="shared" ref="P50:P51" si="24">SUM(E50:O50)</f>
        <v>540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>
        <f t="shared" ref="AB50:AB51" si="25">SUM(Q50:AA50)</f>
        <v>0</v>
      </c>
      <c r="AC50" s="40"/>
      <c r="AD50" s="39">
        <f t="shared" si="15"/>
        <v>0</v>
      </c>
      <c r="AE50" s="36">
        <v>0.2</v>
      </c>
      <c r="AF50" s="55"/>
      <c r="AG50" s="21"/>
    </row>
    <row r="51" spans="2:33" ht="13.15" customHeight="1">
      <c r="B51" s="38"/>
      <c r="C51" s="85" t="s">
        <v>93</v>
      </c>
      <c r="D51" s="19" t="s">
        <v>27</v>
      </c>
      <c r="E51" s="81"/>
      <c r="F51" s="81"/>
      <c r="G51" s="81">
        <v>40</v>
      </c>
      <c r="H51" s="81">
        <v>40</v>
      </c>
      <c r="I51" s="81">
        <v>30</v>
      </c>
      <c r="J51" s="81">
        <v>30</v>
      </c>
      <c r="K51" s="81">
        <v>10</v>
      </c>
      <c r="L51" s="81">
        <v>30</v>
      </c>
      <c r="M51" s="81">
        <v>50</v>
      </c>
      <c r="N51" s="81">
        <v>80</v>
      </c>
      <c r="O51" s="81"/>
      <c r="P51" s="81">
        <f t="shared" si="24"/>
        <v>310</v>
      </c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>
        <f t="shared" si="25"/>
        <v>0</v>
      </c>
      <c r="AC51" s="40"/>
      <c r="AD51" s="39">
        <f t="shared" si="15"/>
        <v>0</v>
      </c>
      <c r="AE51" s="36">
        <v>0.2</v>
      </c>
      <c r="AF51" s="55"/>
      <c r="AG51" s="21"/>
    </row>
    <row r="52" spans="2:33" ht="13.15" customHeight="1">
      <c r="B52" s="38"/>
      <c r="C52" s="85" t="s">
        <v>94</v>
      </c>
      <c r="D52" s="88" t="s">
        <v>56</v>
      </c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40"/>
      <c r="AD52" s="39"/>
      <c r="AE52" s="36"/>
      <c r="AF52" s="55"/>
      <c r="AG52" s="21"/>
    </row>
    <row r="53" spans="2:33" ht="13.15" customHeight="1">
      <c r="B53" s="38"/>
      <c r="C53" s="85" t="s">
        <v>95</v>
      </c>
      <c r="D53" s="19" t="s">
        <v>69</v>
      </c>
      <c r="E53" s="81"/>
      <c r="F53" s="81">
        <v>20</v>
      </c>
      <c r="G53" s="81">
        <v>120</v>
      </c>
      <c r="H53" s="81">
        <v>120</v>
      </c>
      <c r="I53" s="81">
        <v>120</v>
      </c>
      <c r="J53" s="81">
        <v>120</v>
      </c>
      <c r="K53" s="81">
        <v>120</v>
      </c>
      <c r="L53" s="81">
        <v>120</v>
      </c>
      <c r="M53" s="81">
        <v>120</v>
      </c>
      <c r="N53" s="81">
        <v>120</v>
      </c>
      <c r="O53" s="81"/>
      <c r="P53" s="81">
        <f t="shared" ref="P53" si="26">SUM(E53:O53)</f>
        <v>980</v>
      </c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>
        <f t="shared" ref="AB53" si="27">SUM(Q53:AA53)</f>
        <v>0</v>
      </c>
      <c r="AC53" s="40"/>
      <c r="AD53" s="39">
        <f t="shared" si="15"/>
        <v>0</v>
      </c>
      <c r="AE53" s="36">
        <v>0.2</v>
      </c>
      <c r="AF53" s="55"/>
      <c r="AG53" s="21"/>
    </row>
    <row r="54" spans="2:33" ht="13.15" customHeight="1">
      <c r="B54" s="38"/>
      <c r="C54" s="85" t="s">
        <v>96</v>
      </c>
      <c r="D54" s="88" t="s">
        <v>56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40"/>
      <c r="AD54" s="39"/>
      <c r="AE54" s="36"/>
      <c r="AF54" s="55"/>
      <c r="AG54" s="21"/>
    </row>
    <row r="55" spans="2:33" ht="13.15" customHeight="1">
      <c r="B55" s="38"/>
      <c r="C55" s="85" t="s">
        <v>97</v>
      </c>
      <c r="D55" s="19" t="s">
        <v>69</v>
      </c>
      <c r="E55" s="81"/>
      <c r="F55" s="81">
        <v>200</v>
      </c>
      <c r="G55" s="81">
        <v>200</v>
      </c>
      <c r="H55" s="81">
        <v>300</v>
      </c>
      <c r="I55" s="81">
        <v>300</v>
      </c>
      <c r="J55" s="81">
        <v>300</v>
      </c>
      <c r="K55" s="81">
        <v>300</v>
      </c>
      <c r="L55" s="81">
        <v>300</v>
      </c>
      <c r="M55" s="81">
        <v>300</v>
      </c>
      <c r="N55" s="81">
        <v>300</v>
      </c>
      <c r="O55" s="81"/>
      <c r="P55" s="81">
        <f t="shared" ref="P55" si="28">SUM(E55:O55)</f>
        <v>2500</v>
      </c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>
        <f t="shared" ref="AB55" si="29">SUM(Q55:AA55)</f>
        <v>0</v>
      </c>
      <c r="AC55" s="40"/>
      <c r="AD55" s="39">
        <f t="shared" si="15"/>
        <v>0</v>
      </c>
      <c r="AE55" s="36">
        <v>0.2</v>
      </c>
      <c r="AF55" s="55"/>
      <c r="AG55" s="21"/>
    </row>
    <row r="56" spans="2:33" ht="13.15" customHeight="1">
      <c r="B56" s="38"/>
      <c r="C56" s="85" t="s">
        <v>98</v>
      </c>
      <c r="D56" s="19" t="s">
        <v>69</v>
      </c>
      <c r="E56" s="81"/>
      <c r="F56" s="81">
        <v>100</v>
      </c>
      <c r="G56" s="81">
        <v>100</v>
      </c>
      <c r="H56" s="81">
        <v>100</v>
      </c>
      <c r="I56" s="81">
        <v>100</v>
      </c>
      <c r="J56" s="81">
        <v>100</v>
      </c>
      <c r="K56" s="81">
        <v>100</v>
      </c>
      <c r="L56" s="81">
        <v>100</v>
      </c>
      <c r="M56" s="81">
        <v>100</v>
      </c>
      <c r="N56" s="81">
        <v>100</v>
      </c>
      <c r="O56" s="81"/>
      <c r="P56" s="81">
        <f>SUM(E56:O56)</f>
        <v>900</v>
      </c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>
        <f>SUM(Q56:AA56)</f>
        <v>0</v>
      </c>
      <c r="AC56" s="40"/>
      <c r="AD56" s="39">
        <f t="shared" si="15"/>
        <v>0</v>
      </c>
      <c r="AE56" s="36">
        <v>0.2</v>
      </c>
      <c r="AF56" s="55"/>
      <c r="AG56" s="21"/>
    </row>
    <row r="57" spans="2:33">
      <c r="B57" s="38" t="s">
        <v>99</v>
      </c>
      <c r="C57" s="51" t="s">
        <v>100</v>
      </c>
      <c r="D57" s="19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40"/>
      <c r="AD57" s="39"/>
      <c r="AE57" s="36"/>
      <c r="AF57" s="55"/>
      <c r="AG57" s="21"/>
    </row>
    <row r="58" spans="2:33" ht="13.15" customHeight="1">
      <c r="B58" s="38"/>
      <c r="C58" s="85" t="s">
        <v>101</v>
      </c>
      <c r="D58" s="19" t="s">
        <v>7</v>
      </c>
      <c r="E58" s="81"/>
      <c r="F58" s="81">
        <v>22</v>
      </c>
      <c r="G58" s="81">
        <v>28</v>
      </c>
      <c r="H58" s="81">
        <v>79</v>
      </c>
      <c r="I58" s="81">
        <v>84</v>
      </c>
      <c r="J58" s="81">
        <v>93</v>
      </c>
      <c r="K58" s="81">
        <v>92</v>
      </c>
      <c r="L58" s="81">
        <v>75</v>
      </c>
      <c r="M58" s="81">
        <v>102</v>
      </c>
      <c r="N58" s="81">
        <v>94</v>
      </c>
      <c r="O58" s="81"/>
      <c r="P58" s="81">
        <f t="shared" ref="P58" si="30">SUM(E58:O58)</f>
        <v>669</v>
      </c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>
        <f t="shared" ref="AB58" si="31">SUM(Q58:AA58)</f>
        <v>0</v>
      </c>
      <c r="AC58" s="40"/>
      <c r="AD58" s="39">
        <f t="shared" si="15"/>
        <v>0</v>
      </c>
      <c r="AE58" s="36">
        <v>0.2</v>
      </c>
      <c r="AF58" s="55"/>
      <c r="AG58" s="21"/>
    </row>
    <row r="59" spans="2:33" ht="13.15" customHeight="1">
      <c r="B59" s="38"/>
      <c r="C59" s="85" t="s">
        <v>102</v>
      </c>
      <c r="D59" s="19" t="s">
        <v>7</v>
      </c>
      <c r="E59" s="81"/>
      <c r="F59" s="81"/>
      <c r="G59" s="81">
        <v>10</v>
      </c>
      <c r="H59" s="81">
        <v>3</v>
      </c>
      <c r="I59" s="81">
        <v>2</v>
      </c>
      <c r="J59" s="81">
        <v>2</v>
      </c>
      <c r="K59" s="81">
        <v>1</v>
      </c>
      <c r="L59" s="81">
        <v>2</v>
      </c>
      <c r="M59" s="81">
        <v>5</v>
      </c>
      <c r="N59" s="81">
        <v>10</v>
      </c>
      <c r="O59" s="81"/>
      <c r="P59" s="81">
        <f t="shared" ref="P59:P60" si="32">SUM(E59:O59)</f>
        <v>35</v>
      </c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>
        <f t="shared" ref="AB59:AB60" si="33">SUM(Q59:AA59)</f>
        <v>0</v>
      </c>
      <c r="AC59" s="40"/>
      <c r="AD59" s="39">
        <f t="shared" si="15"/>
        <v>0</v>
      </c>
      <c r="AE59" s="36">
        <v>0.2</v>
      </c>
      <c r="AF59" s="55"/>
      <c r="AG59" s="21"/>
    </row>
    <row r="60" spans="2:33" ht="13.15" customHeight="1">
      <c r="B60" s="38"/>
      <c r="C60" s="85" t="s">
        <v>103</v>
      </c>
      <c r="D60" s="19" t="s">
        <v>7</v>
      </c>
      <c r="E60" s="81"/>
      <c r="F60" s="81">
        <v>7</v>
      </c>
      <c r="G60" s="81"/>
      <c r="H60" s="81"/>
      <c r="I60" s="81"/>
      <c r="J60" s="81"/>
      <c r="K60" s="81"/>
      <c r="L60" s="81"/>
      <c r="M60" s="81"/>
      <c r="N60" s="81"/>
      <c r="O60" s="81"/>
      <c r="P60" s="81">
        <f t="shared" si="32"/>
        <v>7</v>
      </c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>
        <f t="shared" si="33"/>
        <v>0</v>
      </c>
      <c r="AC60" s="40"/>
      <c r="AD60" s="39">
        <f t="shared" si="15"/>
        <v>0</v>
      </c>
      <c r="AE60" s="36">
        <v>0.2</v>
      </c>
      <c r="AF60" s="55"/>
      <c r="AG60" s="21"/>
    </row>
    <row r="61" spans="2:33">
      <c r="B61" s="38" t="s">
        <v>104</v>
      </c>
      <c r="C61" s="51" t="s">
        <v>105</v>
      </c>
      <c r="D61" s="19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40"/>
      <c r="AD61" s="39"/>
      <c r="AE61" s="36"/>
      <c r="AF61" s="55"/>
      <c r="AG61" s="21"/>
    </row>
    <row r="62" spans="2:33" ht="13.15" customHeight="1">
      <c r="B62" s="38"/>
      <c r="C62" s="85" t="s">
        <v>106</v>
      </c>
      <c r="D62" s="19" t="s">
        <v>7</v>
      </c>
      <c r="E62" s="81"/>
      <c r="F62" s="81">
        <v>3</v>
      </c>
      <c r="G62" s="81">
        <v>3</v>
      </c>
      <c r="H62" s="81">
        <v>16</v>
      </c>
      <c r="I62" s="81">
        <v>16</v>
      </c>
      <c r="J62" s="81">
        <v>15</v>
      </c>
      <c r="K62" s="81">
        <v>15</v>
      </c>
      <c r="L62" s="81">
        <v>15</v>
      </c>
      <c r="M62" s="81">
        <v>9</v>
      </c>
      <c r="N62" s="81">
        <v>9</v>
      </c>
      <c r="O62" s="81"/>
      <c r="P62" s="81">
        <f t="shared" ref="P62" si="34">SUM(E62:O62)</f>
        <v>101</v>
      </c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>
        <f t="shared" ref="AB62" si="35">SUM(Q62:AA62)</f>
        <v>0</v>
      </c>
      <c r="AC62" s="40"/>
      <c r="AD62" s="39">
        <f t="shared" si="15"/>
        <v>0</v>
      </c>
      <c r="AE62" s="36">
        <v>0.2</v>
      </c>
      <c r="AF62" s="55"/>
      <c r="AG62" s="21"/>
    </row>
    <row r="63" spans="2:33" ht="13.15" customHeight="1">
      <c r="B63" s="38"/>
      <c r="C63" s="85" t="s">
        <v>107</v>
      </c>
      <c r="D63" s="19" t="s">
        <v>7</v>
      </c>
      <c r="E63" s="81"/>
      <c r="F63" s="81">
        <v>4</v>
      </c>
      <c r="G63" s="81">
        <v>4</v>
      </c>
      <c r="H63" s="81">
        <v>4</v>
      </c>
      <c r="I63" s="81">
        <v>0</v>
      </c>
      <c r="J63" s="81">
        <v>0</v>
      </c>
      <c r="K63" s="81">
        <v>2</v>
      </c>
      <c r="L63" s="81">
        <v>6</v>
      </c>
      <c r="M63" s="81">
        <v>16</v>
      </c>
      <c r="N63" s="81">
        <v>4</v>
      </c>
      <c r="O63" s="81"/>
      <c r="P63" s="81">
        <f t="shared" ref="P63:P70" si="36">SUM(E63:O63)</f>
        <v>40</v>
      </c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>
        <f t="shared" ref="AB63:AB70" si="37">SUM(Q63:AA63)</f>
        <v>0</v>
      </c>
      <c r="AC63" s="40"/>
      <c r="AD63" s="39">
        <f t="shared" si="15"/>
        <v>0</v>
      </c>
      <c r="AE63" s="36">
        <v>0.2</v>
      </c>
      <c r="AF63" s="55"/>
      <c r="AG63" s="21"/>
    </row>
    <row r="64" spans="2:33" ht="13.15" customHeight="1">
      <c r="B64" s="38"/>
      <c r="C64" s="85" t="s">
        <v>108</v>
      </c>
      <c r="D64" s="19" t="s">
        <v>7</v>
      </c>
      <c r="E64" s="81"/>
      <c r="F64" s="81">
        <v>1</v>
      </c>
      <c r="G64" s="81">
        <v>1</v>
      </c>
      <c r="H64" s="81">
        <v>1</v>
      </c>
      <c r="I64" s="81">
        <v>1</v>
      </c>
      <c r="J64" s="81">
        <v>1</v>
      </c>
      <c r="K64" s="81">
        <v>1</v>
      </c>
      <c r="L64" s="81">
        <v>1</v>
      </c>
      <c r="M64" s="81">
        <v>1</v>
      </c>
      <c r="N64" s="81">
        <v>1</v>
      </c>
      <c r="O64" s="81"/>
      <c r="P64" s="81">
        <f t="shared" si="36"/>
        <v>9</v>
      </c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>
        <f t="shared" si="37"/>
        <v>0</v>
      </c>
      <c r="AC64" s="40"/>
      <c r="AD64" s="39">
        <f t="shared" si="15"/>
        <v>0</v>
      </c>
      <c r="AE64" s="36">
        <v>0.2</v>
      </c>
      <c r="AF64" s="55"/>
      <c r="AG64" s="21"/>
    </row>
    <row r="65" spans="2:33" ht="13.15" customHeight="1">
      <c r="B65" s="38"/>
      <c r="C65" s="85" t="s">
        <v>109</v>
      </c>
      <c r="D65" s="19" t="s">
        <v>7</v>
      </c>
      <c r="E65" s="81"/>
      <c r="F65" s="81">
        <v>9</v>
      </c>
      <c r="G65" s="81">
        <v>7</v>
      </c>
      <c r="H65" s="81">
        <v>6</v>
      </c>
      <c r="I65" s="81">
        <v>9</v>
      </c>
      <c r="J65" s="81">
        <v>6</v>
      </c>
      <c r="K65" s="81">
        <v>8</v>
      </c>
      <c r="L65" s="81">
        <v>6</v>
      </c>
      <c r="M65" s="81">
        <v>6</v>
      </c>
      <c r="N65" s="81">
        <v>3</v>
      </c>
      <c r="O65" s="81"/>
      <c r="P65" s="81">
        <f t="shared" si="36"/>
        <v>60</v>
      </c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>
        <f t="shared" si="37"/>
        <v>0</v>
      </c>
      <c r="AC65" s="40"/>
      <c r="AD65" s="39">
        <f t="shared" si="15"/>
        <v>0</v>
      </c>
      <c r="AE65" s="36">
        <v>0.2</v>
      </c>
      <c r="AF65" s="55"/>
      <c r="AG65" s="21"/>
    </row>
    <row r="66" spans="2:33" ht="13.15" customHeight="1">
      <c r="B66" s="38"/>
      <c r="C66" s="85" t="s">
        <v>110</v>
      </c>
      <c r="D66" s="19" t="s">
        <v>7</v>
      </c>
      <c r="E66" s="81"/>
      <c r="F66" s="81">
        <v>4</v>
      </c>
      <c r="G66" s="81">
        <v>4</v>
      </c>
      <c r="H66" s="81">
        <v>4</v>
      </c>
      <c r="I66" s="81">
        <v>4</v>
      </c>
      <c r="J66" s="81">
        <v>4</v>
      </c>
      <c r="K66" s="81">
        <v>4</v>
      </c>
      <c r="L66" s="81">
        <v>4</v>
      </c>
      <c r="M66" s="81">
        <v>4</v>
      </c>
      <c r="N66" s="81">
        <v>4</v>
      </c>
      <c r="O66" s="81"/>
      <c r="P66" s="81">
        <f t="shared" si="36"/>
        <v>36</v>
      </c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>
        <f t="shared" si="37"/>
        <v>0</v>
      </c>
      <c r="AC66" s="40"/>
      <c r="AD66" s="39">
        <f t="shared" si="15"/>
        <v>0</v>
      </c>
      <c r="AE66" s="36">
        <v>0.2</v>
      </c>
      <c r="AF66" s="55"/>
      <c r="AG66" s="21"/>
    </row>
    <row r="67" spans="2:33" ht="13.15" customHeight="1">
      <c r="B67" s="38"/>
      <c r="C67" s="85" t="s">
        <v>111</v>
      </c>
      <c r="D67" s="19" t="s">
        <v>7</v>
      </c>
      <c r="E67" s="81"/>
      <c r="F67" s="81">
        <v>2</v>
      </c>
      <c r="G67" s="81">
        <v>0</v>
      </c>
      <c r="H67" s="81">
        <v>19</v>
      </c>
      <c r="I67" s="81">
        <v>19</v>
      </c>
      <c r="J67" s="81">
        <v>18</v>
      </c>
      <c r="K67" s="81">
        <v>19</v>
      </c>
      <c r="L67" s="81">
        <v>18</v>
      </c>
      <c r="M67" s="81">
        <v>17</v>
      </c>
      <c r="N67" s="81">
        <v>19</v>
      </c>
      <c r="O67" s="81"/>
      <c r="P67" s="81">
        <f t="shared" si="36"/>
        <v>131</v>
      </c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>
        <f t="shared" si="37"/>
        <v>0</v>
      </c>
      <c r="AC67" s="40"/>
      <c r="AD67" s="39">
        <f t="shared" si="15"/>
        <v>0</v>
      </c>
      <c r="AE67" s="36">
        <v>0.2</v>
      </c>
      <c r="AF67" s="55"/>
      <c r="AG67" s="21"/>
    </row>
    <row r="68" spans="2:33" ht="13.15" customHeight="1">
      <c r="B68" s="38"/>
      <c r="C68" s="85" t="s">
        <v>112</v>
      </c>
      <c r="D68" s="19" t="s">
        <v>7</v>
      </c>
      <c r="E68" s="81"/>
      <c r="F68" s="81">
        <v>31</v>
      </c>
      <c r="G68" s="81">
        <v>46</v>
      </c>
      <c r="H68" s="81">
        <v>55</v>
      </c>
      <c r="I68" s="81">
        <v>57</v>
      </c>
      <c r="J68" s="81">
        <v>53</v>
      </c>
      <c r="K68" s="81">
        <v>59</v>
      </c>
      <c r="L68" s="81">
        <v>54</v>
      </c>
      <c r="M68" s="81">
        <v>60</v>
      </c>
      <c r="N68" s="81">
        <v>62</v>
      </c>
      <c r="O68" s="81"/>
      <c r="P68" s="81">
        <f t="shared" si="36"/>
        <v>477</v>
      </c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>
        <f t="shared" si="37"/>
        <v>0</v>
      </c>
      <c r="AC68" s="40"/>
      <c r="AD68" s="39">
        <f t="shared" si="15"/>
        <v>0</v>
      </c>
      <c r="AE68" s="36">
        <v>0.2</v>
      </c>
      <c r="AF68" s="55"/>
      <c r="AG68" s="21"/>
    </row>
    <row r="69" spans="2:33">
      <c r="B69" s="38" t="s">
        <v>113</v>
      </c>
      <c r="C69" s="51" t="s">
        <v>114</v>
      </c>
      <c r="D69" s="19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40"/>
      <c r="AD69" s="39"/>
      <c r="AE69" s="36"/>
      <c r="AF69" s="55"/>
      <c r="AG69" s="21"/>
    </row>
    <row r="70" spans="2:33" ht="13.15" customHeight="1">
      <c r="B70" s="38"/>
      <c r="C70" s="85" t="s">
        <v>115</v>
      </c>
      <c r="D70" s="19" t="s">
        <v>7</v>
      </c>
      <c r="E70" s="81"/>
      <c r="F70" s="81">
        <v>2</v>
      </c>
      <c r="G70" s="81">
        <v>2</v>
      </c>
      <c r="H70" s="81">
        <v>2</v>
      </c>
      <c r="I70" s="81">
        <v>2</v>
      </c>
      <c r="J70" s="81">
        <v>2</v>
      </c>
      <c r="K70" s="81">
        <v>2</v>
      </c>
      <c r="L70" s="81">
        <v>2</v>
      </c>
      <c r="M70" s="81">
        <v>2</v>
      </c>
      <c r="N70" s="81">
        <v>2</v>
      </c>
      <c r="O70" s="81"/>
      <c r="P70" s="81">
        <f t="shared" si="36"/>
        <v>18</v>
      </c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>
        <f t="shared" si="37"/>
        <v>0</v>
      </c>
      <c r="AC70" s="40"/>
      <c r="AD70" s="39">
        <f t="shared" si="15"/>
        <v>0</v>
      </c>
      <c r="AE70" s="36">
        <v>0.2</v>
      </c>
      <c r="AF70" s="55"/>
      <c r="AG70" s="21"/>
    </row>
    <row r="71" spans="2:33" ht="13.15" customHeight="1">
      <c r="B71" s="38"/>
      <c r="C71" s="85" t="s">
        <v>116</v>
      </c>
      <c r="D71" s="19" t="s">
        <v>7</v>
      </c>
      <c r="E71" s="81"/>
      <c r="F71" s="81">
        <v>1</v>
      </c>
      <c r="G71" s="81">
        <v>7</v>
      </c>
      <c r="H71" s="81">
        <v>9</v>
      </c>
      <c r="I71" s="81">
        <v>6</v>
      </c>
      <c r="J71" s="81">
        <v>7</v>
      </c>
      <c r="K71" s="81">
        <v>7</v>
      </c>
      <c r="L71" s="81">
        <v>7</v>
      </c>
      <c r="M71" s="81">
        <v>6</v>
      </c>
      <c r="N71" s="81">
        <v>8</v>
      </c>
      <c r="O71" s="81"/>
      <c r="P71" s="81">
        <f t="shared" ref="P71:P73" si="38">SUM(E71:O71)</f>
        <v>58</v>
      </c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>
        <f t="shared" ref="AB71:AB73" si="39">SUM(Q71:AA71)</f>
        <v>0</v>
      </c>
      <c r="AC71" s="40"/>
      <c r="AD71" s="39">
        <f t="shared" si="15"/>
        <v>0</v>
      </c>
      <c r="AE71" s="36">
        <v>0.2</v>
      </c>
      <c r="AF71" s="55"/>
      <c r="AG71" s="21"/>
    </row>
    <row r="72" spans="2:33" ht="13.15" customHeight="1">
      <c r="B72" s="38"/>
      <c r="C72" s="85" t="s">
        <v>117</v>
      </c>
      <c r="D72" s="88" t="s">
        <v>56</v>
      </c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40"/>
      <c r="AD72" s="39"/>
      <c r="AE72" s="36"/>
      <c r="AF72" s="55"/>
      <c r="AG72" s="21"/>
    </row>
    <row r="73" spans="2:33" ht="13.15" customHeight="1">
      <c r="B73" s="38"/>
      <c r="C73" s="85" t="s">
        <v>118</v>
      </c>
      <c r="D73" s="19" t="s">
        <v>7</v>
      </c>
      <c r="E73" s="81"/>
      <c r="F73" s="81">
        <v>1</v>
      </c>
      <c r="G73" s="81">
        <v>1</v>
      </c>
      <c r="H73" s="81">
        <v>1</v>
      </c>
      <c r="I73" s="81">
        <v>1</v>
      </c>
      <c r="J73" s="81">
        <v>1</v>
      </c>
      <c r="K73" s="81">
        <v>1</v>
      </c>
      <c r="L73" s="81">
        <v>1</v>
      </c>
      <c r="M73" s="81">
        <v>1</v>
      </c>
      <c r="N73" s="81">
        <v>1</v>
      </c>
      <c r="O73" s="81"/>
      <c r="P73" s="81">
        <f t="shared" si="38"/>
        <v>9</v>
      </c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>
        <f t="shared" si="39"/>
        <v>0</v>
      </c>
      <c r="AC73" s="40"/>
      <c r="AD73" s="39">
        <f t="shared" si="15"/>
        <v>0</v>
      </c>
      <c r="AE73" s="36">
        <v>0.2</v>
      </c>
      <c r="AF73" s="55"/>
      <c r="AG73" s="21"/>
    </row>
    <row r="74" spans="2:33">
      <c r="B74" s="52" t="s">
        <v>119</v>
      </c>
      <c r="C74" s="61" t="s">
        <v>120</v>
      </c>
      <c r="D74" s="61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61"/>
      <c r="AD74" s="62">
        <f>SUBTOTAL(9,AD75:AD83)</f>
        <v>0</v>
      </c>
      <c r="AE74" s="63"/>
      <c r="AF74" s="59"/>
    </row>
    <row r="75" spans="2:33">
      <c r="B75" s="38" t="s">
        <v>121</v>
      </c>
      <c r="C75" s="51" t="s">
        <v>122</v>
      </c>
      <c r="D75" s="88" t="s">
        <v>56</v>
      </c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40"/>
      <c r="AD75" s="39"/>
      <c r="AE75" s="36"/>
      <c r="AF75" s="55"/>
      <c r="AG75" s="21"/>
    </row>
    <row r="76" spans="2:33" ht="13.15" customHeight="1">
      <c r="B76" s="38" t="s">
        <v>123</v>
      </c>
      <c r="C76" s="51" t="s">
        <v>124</v>
      </c>
      <c r="D76" s="19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40"/>
      <c r="AD76" s="39"/>
      <c r="AE76" s="36"/>
      <c r="AF76" s="55"/>
      <c r="AG76" s="21"/>
    </row>
    <row r="77" spans="2:33" ht="13.15" customHeight="1">
      <c r="B77" s="38"/>
      <c r="C77" s="85" t="s">
        <v>125</v>
      </c>
      <c r="D77" s="19" t="s">
        <v>27</v>
      </c>
      <c r="E77" s="81"/>
      <c r="F77" s="81">
        <v>1</v>
      </c>
      <c r="G77" s="81"/>
      <c r="H77" s="81"/>
      <c r="I77" s="81"/>
      <c r="J77" s="81"/>
      <c r="K77" s="81"/>
      <c r="L77" s="81"/>
      <c r="M77" s="81"/>
      <c r="N77" s="81"/>
      <c r="O77" s="81"/>
      <c r="P77" s="81">
        <f t="shared" ref="P77" si="40">SUM(E77:O77)</f>
        <v>1</v>
      </c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>
        <f t="shared" ref="AB77" si="41">SUM(Q77:AA77)</f>
        <v>0</v>
      </c>
      <c r="AC77" s="40"/>
      <c r="AD77" s="39">
        <f t="shared" si="15"/>
        <v>0</v>
      </c>
      <c r="AE77" s="36">
        <v>0.2</v>
      </c>
      <c r="AF77" s="55"/>
      <c r="AG77" s="21"/>
    </row>
    <row r="78" spans="2:33" ht="13.15" customHeight="1">
      <c r="B78" s="38"/>
      <c r="C78" s="85" t="s">
        <v>126</v>
      </c>
      <c r="D78" s="19" t="s">
        <v>69</v>
      </c>
      <c r="E78" s="81">
        <v>40</v>
      </c>
      <c r="F78" s="81">
        <f>30*(F80+2*F81)</f>
        <v>510</v>
      </c>
      <c r="G78" s="81"/>
      <c r="H78" s="81"/>
      <c r="I78" s="81"/>
      <c r="J78" s="81"/>
      <c r="K78" s="81"/>
      <c r="L78" s="81"/>
      <c r="M78" s="81"/>
      <c r="N78" s="81"/>
      <c r="O78" s="81">
        <v>60</v>
      </c>
      <c r="P78" s="81">
        <f t="shared" ref="P78:P79" si="42">SUM(E78:O78)</f>
        <v>610</v>
      </c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>
        <f t="shared" ref="AB78:AB79" si="43">SUM(Q78:AA78)</f>
        <v>0</v>
      </c>
      <c r="AC78" s="40"/>
      <c r="AD78" s="39">
        <f t="shared" si="15"/>
        <v>0</v>
      </c>
      <c r="AE78" s="36">
        <v>0.2</v>
      </c>
      <c r="AF78" s="55"/>
      <c r="AG78" s="21"/>
    </row>
    <row r="79" spans="2:33" ht="13.15" customHeight="1">
      <c r="B79" s="38"/>
      <c r="C79" s="85" t="s">
        <v>127</v>
      </c>
      <c r="D79" s="19" t="s">
        <v>7</v>
      </c>
      <c r="E79" s="81"/>
      <c r="F79" s="81"/>
      <c r="G79" s="81">
        <f>G80+2*G81</f>
        <v>18</v>
      </c>
      <c r="H79" s="81">
        <f t="shared" ref="H79:N79" si="44">H80+2*H81</f>
        <v>66</v>
      </c>
      <c r="I79" s="81">
        <f t="shared" si="44"/>
        <v>78</v>
      </c>
      <c r="J79" s="81">
        <f t="shared" si="44"/>
        <v>84</v>
      </c>
      <c r="K79" s="81">
        <f t="shared" si="44"/>
        <v>85</v>
      </c>
      <c r="L79" s="81">
        <f t="shared" si="44"/>
        <v>67</v>
      </c>
      <c r="M79" s="81">
        <f t="shared" si="44"/>
        <v>89</v>
      </c>
      <c r="N79" s="81">
        <f t="shared" si="44"/>
        <v>83</v>
      </c>
      <c r="O79" s="81"/>
      <c r="P79" s="81">
        <f t="shared" si="42"/>
        <v>570</v>
      </c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>
        <f t="shared" si="43"/>
        <v>0</v>
      </c>
      <c r="AC79" s="40"/>
      <c r="AD79" s="39">
        <f t="shared" si="15"/>
        <v>0</v>
      </c>
      <c r="AE79" s="36">
        <v>0.2</v>
      </c>
      <c r="AF79" s="55"/>
      <c r="AG79" s="21"/>
    </row>
    <row r="80" spans="2:33" ht="13.15" customHeight="1">
      <c r="B80" s="38"/>
      <c r="C80" s="85" t="s">
        <v>128</v>
      </c>
      <c r="D80" s="19" t="s">
        <v>7</v>
      </c>
      <c r="E80" s="81">
        <v>1</v>
      </c>
      <c r="F80" s="81">
        <v>13</v>
      </c>
      <c r="G80" s="81">
        <v>10</v>
      </c>
      <c r="H80" s="81">
        <v>58</v>
      </c>
      <c r="I80" s="81">
        <v>70</v>
      </c>
      <c r="J80" s="81">
        <v>76</v>
      </c>
      <c r="K80" s="81">
        <v>77</v>
      </c>
      <c r="L80" s="81">
        <v>59</v>
      </c>
      <c r="M80" s="81">
        <v>81</v>
      </c>
      <c r="N80" s="81">
        <v>75</v>
      </c>
      <c r="O80" s="81">
        <v>2</v>
      </c>
      <c r="P80" s="81">
        <f t="shared" ref="P80" si="45">SUM(E80:O80)</f>
        <v>522</v>
      </c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>
        <f t="shared" ref="AB80" si="46">SUM(Q80:AA80)</f>
        <v>0</v>
      </c>
      <c r="AC80" s="40"/>
      <c r="AD80" s="39">
        <f t="shared" si="15"/>
        <v>0</v>
      </c>
      <c r="AE80" s="36">
        <v>0.2</v>
      </c>
      <c r="AF80" s="55"/>
      <c r="AG80" s="21"/>
    </row>
    <row r="81" spans="2:33" ht="13.15" customHeight="1">
      <c r="B81" s="38"/>
      <c r="C81" s="85" t="s">
        <v>129</v>
      </c>
      <c r="D81" s="19" t="s">
        <v>7</v>
      </c>
      <c r="E81" s="81"/>
      <c r="F81" s="81">
        <v>2</v>
      </c>
      <c r="G81" s="81">
        <v>4</v>
      </c>
      <c r="H81" s="81">
        <v>4</v>
      </c>
      <c r="I81" s="81">
        <v>4</v>
      </c>
      <c r="J81" s="81">
        <v>4</v>
      </c>
      <c r="K81" s="81">
        <v>4</v>
      </c>
      <c r="L81" s="81">
        <v>4</v>
      </c>
      <c r="M81" s="81">
        <v>4</v>
      </c>
      <c r="N81" s="81">
        <v>4</v>
      </c>
      <c r="O81" s="81"/>
      <c r="P81" s="81">
        <f t="shared" ref="P81" si="47">SUM(E81:O81)</f>
        <v>34</v>
      </c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>
        <f t="shared" ref="AB81" si="48">SUM(Q81:AA81)</f>
        <v>0</v>
      </c>
      <c r="AC81" s="40"/>
      <c r="AD81" s="39">
        <f t="shared" si="15"/>
        <v>0</v>
      </c>
      <c r="AE81" s="36">
        <v>0.2</v>
      </c>
      <c r="AF81" s="55"/>
      <c r="AG81" s="21"/>
    </row>
    <row r="82" spans="2:33" ht="13.15" customHeight="1">
      <c r="B82" s="38"/>
      <c r="C82" s="85" t="s">
        <v>130</v>
      </c>
      <c r="D82" s="19" t="s">
        <v>7</v>
      </c>
      <c r="E82" s="81"/>
      <c r="F82" s="81"/>
      <c r="G82" s="81">
        <v>111</v>
      </c>
      <c r="H82" s="81">
        <v>100</v>
      </c>
      <c r="I82" s="81">
        <v>70</v>
      </c>
      <c r="J82" s="81">
        <v>104</v>
      </c>
      <c r="K82" s="81">
        <v>48</v>
      </c>
      <c r="L82" s="81">
        <v>165</v>
      </c>
      <c r="M82" s="81">
        <v>35</v>
      </c>
      <c r="N82" s="81">
        <v>31</v>
      </c>
      <c r="O82" s="81"/>
      <c r="P82" s="81">
        <f t="shared" ref="P82" si="49">SUM(E82:O82)</f>
        <v>664</v>
      </c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>
        <f t="shared" ref="AB82" si="50">SUM(Q82:AA82)</f>
        <v>0</v>
      </c>
      <c r="AC82" s="40"/>
      <c r="AD82" s="39">
        <f t="shared" si="15"/>
        <v>0</v>
      </c>
      <c r="AE82" s="36">
        <v>0.2</v>
      </c>
      <c r="AF82" s="55"/>
      <c r="AG82" s="21"/>
    </row>
    <row r="83" spans="2:33" ht="13.15" customHeight="1">
      <c r="B83" s="38"/>
      <c r="C83" s="85" t="s">
        <v>131</v>
      </c>
      <c r="D83" s="19" t="s">
        <v>7</v>
      </c>
      <c r="E83" s="81">
        <f>SUM(E80:E81)</f>
        <v>1</v>
      </c>
      <c r="F83" s="81">
        <f t="shared" ref="F83:O83" si="51">SUM(F80:F81)</f>
        <v>15</v>
      </c>
      <c r="G83" s="81">
        <f>SUM(G80:G81)</f>
        <v>14</v>
      </c>
      <c r="H83" s="81">
        <f t="shared" si="51"/>
        <v>62</v>
      </c>
      <c r="I83" s="81">
        <f t="shared" si="51"/>
        <v>74</v>
      </c>
      <c r="J83" s="81">
        <f t="shared" si="51"/>
        <v>80</v>
      </c>
      <c r="K83" s="81">
        <f t="shared" si="51"/>
        <v>81</v>
      </c>
      <c r="L83" s="81">
        <f t="shared" si="51"/>
        <v>63</v>
      </c>
      <c r="M83" s="81">
        <f t="shared" si="51"/>
        <v>85</v>
      </c>
      <c r="N83" s="81">
        <f t="shared" si="51"/>
        <v>79</v>
      </c>
      <c r="O83" s="81">
        <f t="shared" si="51"/>
        <v>2</v>
      </c>
      <c r="P83" s="81">
        <f t="shared" ref="P83" si="52">SUM(E83:O83)</f>
        <v>556</v>
      </c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>
        <f t="shared" ref="AB83" si="53">SUM(Q83:AA83)</f>
        <v>0</v>
      </c>
      <c r="AC83" s="40"/>
      <c r="AD83" s="39">
        <f t="shared" si="15"/>
        <v>0</v>
      </c>
      <c r="AE83" s="36">
        <v>0.2</v>
      </c>
      <c r="AF83" s="55"/>
      <c r="AG83" s="21"/>
    </row>
    <row r="84" spans="2:33">
      <c r="B84" s="52" t="s">
        <v>132</v>
      </c>
      <c r="C84" s="61" t="s">
        <v>133</v>
      </c>
      <c r="D84" s="61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61"/>
      <c r="AD84" s="62">
        <f>SUBTOTAL(9,AD85:AD99)</f>
        <v>0</v>
      </c>
      <c r="AE84" s="63"/>
      <c r="AF84" s="59"/>
    </row>
    <row r="85" spans="2:33">
      <c r="B85" s="38" t="s">
        <v>134</v>
      </c>
      <c r="C85" s="51" t="s">
        <v>135</v>
      </c>
      <c r="D85" s="19" t="s">
        <v>27</v>
      </c>
      <c r="E85" s="81">
        <v>0.09</v>
      </c>
      <c r="F85" s="81">
        <v>0.1</v>
      </c>
      <c r="G85" s="81">
        <v>0.09</v>
      </c>
      <c r="H85" s="81">
        <v>0.09</v>
      </c>
      <c r="I85" s="81">
        <v>0.09</v>
      </c>
      <c r="J85" s="81">
        <v>0.09</v>
      </c>
      <c r="K85" s="81">
        <v>0.09</v>
      </c>
      <c r="L85" s="81">
        <v>0.09</v>
      </c>
      <c r="M85" s="81">
        <v>0.09</v>
      </c>
      <c r="N85" s="81">
        <v>0.09</v>
      </c>
      <c r="O85" s="81">
        <v>0.09</v>
      </c>
      <c r="P85" s="81">
        <f t="shared" ref="P85" si="54">SUM(E85:O85)</f>
        <v>0.99999999999999978</v>
      </c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>
        <f t="shared" ref="AB85" si="55">SUM(Q85:AA85)</f>
        <v>0</v>
      </c>
      <c r="AC85" s="40"/>
      <c r="AD85" s="39">
        <f t="shared" si="15"/>
        <v>0</v>
      </c>
      <c r="AE85" s="36">
        <v>0.2</v>
      </c>
      <c r="AF85" s="55"/>
      <c r="AG85" s="21"/>
    </row>
    <row r="86" spans="2:33" ht="13.15" customHeight="1">
      <c r="B86" s="38" t="s">
        <v>136</v>
      </c>
      <c r="C86" s="51" t="s">
        <v>137</v>
      </c>
      <c r="D86" s="88" t="s">
        <v>56</v>
      </c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40"/>
      <c r="AD86" s="39"/>
      <c r="AE86" s="36"/>
      <c r="AF86" s="55"/>
      <c r="AG86" s="21"/>
    </row>
    <row r="87" spans="2:33" ht="13.15" customHeight="1">
      <c r="B87" s="38" t="s">
        <v>138</v>
      </c>
      <c r="C87" s="51" t="s">
        <v>139</v>
      </c>
      <c r="D87" s="19" t="s">
        <v>27</v>
      </c>
      <c r="E87" s="81"/>
      <c r="F87" s="81">
        <v>1</v>
      </c>
      <c r="G87" s="81"/>
      <c r="H87" s="81"/>
      <c r="I87" s="81"/>
      <c r="J87" s="81"/>
      <c r="K87" s="81"/>
      <c r="L87" s="81"/>
      <c r="M87" s="81"/>
      <c r="N87" s="81"/>
      <c r="O87" s="81"/>
      <c r="P87" s="81">
        <f t="shared" ref="P87:P95" si="56">SUM(E87:O87)</f>
        <v>1</v>
      </c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>
        <f t="shared" ref="AB87:AB95" si="57">SUM(Q87:AA87)</f>
        <v>0</v>
      </c>
      <c r="AC87" s="40"/>
      <c r="AD87" s="39">
        <f t="shared" si="15"/>
        <v>0</v>
      </c>
      <c r="AE87" s="36">
        <v>0.2</v>
      </c>
      <c r="AF87" s="55"/>
      <c r="AG87" s="21"/>
    </row>
    <row r="88" spans="2:33">
      <c r="B88" s="38" t="s">
        <v>140</v>
      </c>
      <c r="C88" s="51" t="s">
        <v>141</v>
      </c>
      <c r="D88" s="19" t="s">
        <v>27</v>
      </c>
      <c r="E88" s="81"/>
      <c r="F88" s="81">
        <v>1</v>
      </c>
      <c r="G88" s="81"/>
      <c r="H88" s="81"/>
      <c r="I88" s="81"/>
      <c r="J88" s="81"/>
      <c r="K88" s="81"/>
      <c r="L88" s="81"/>
      <c r="M88" s="81"/>
      <c r="N88" s="81"/>
      <c r="O88" s="81"/>
      <c r="P88" s="81">
        <f t="shared" si="56"/>
        <v>1</v>
      </c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>
        <f t="shared" si="57"/>
        <v>0</v>
      </c>
      <c r="AC88" s="40"/>
      <c r="AD88" s="39">
        <f t="shared" si="15"/>
        <v>0</v>
      </c>
      <c r="AE88" s="36">
        <v>0.2</v>
      </c>
      <c r="AF88" s="55"/>
      <c r="AG88" s="21"/>
    </row>
    <row r="89" spans="2:33">
      <c r="B89" s="38" t="s">
        <v>142</v>
      </c>
      <c r="C89" s="51" t="s">
        <v>143</v>
      </c>
      <c r="D89" s="19" t="s">
        <v>27</v>
      </c>
      <c r="E89" s="81"/>
      <c r="F89" s="81">
        <v>1</v>
      </c>
      <c r="G89" s="81"/>
      <c r="H89" s="81"/>
      <c r="I89" s="81"/>
      <c r="J89" s="81"/>
      <c r="K89" s="81"/>
      <c r="L89" s="81"/>
      <c r="M89" s="81"/>
      <c r="N89" s="81"/>
      <c r="O89" s="81"/>
      <c r="P89" s="81">
        <f t="shared" si="56"/>
        <v>1</v>
      </c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>
        <f t="shared" si="57"/>
        <v>0</v>
      </c>
      <c r="AC89" s="40"/>
      <c r="AD89" s="39">
        <f t="shared" si="15"/>
        <v>0</v>
      </c>
      <c r="AE89" s="36">
        <v>0.2</v>
      </c>
      <c r="AF89" s="55"/>
      <c r="AG89" s="21"/>
    </row>
    <row r="90" spans="2:33">
      <c r="B90" s="38" t="s">
        <v>144</v>
      </c>
      <c r="C90" s="51" t="s">
        <v>145</v>
      </c>
      <c r="D90" s="19" t="s">
        <v>7</v>
      </c>
      <c r="E90" s="81">
        <v>5</v>
      </c>
      <c r="F90" s="81">
        <v>9</v>
      </c>
      <c r="G90" s="81">
        <v>2</v>
      </c>
      <c r="H90" s="81">
        <v>2</v>
      </c>
      <c r="I90" s="81">
        <v>2</v>
      </c>
      <c r="J90" s="81">
        <v>2</v>
      </c>
      <c r="K90" s="81">
        <v>2</v>
      </c>
      <c r="L90" s="81">
        <v>2</v>
      </c>
      <c r="M90" s="81">
        <v>2</v>
      </c>
      <c r="N90" s="81">
        <v>2</v>
      </c>
      <c r="O90" s="81">
        <v>1</v>
      </c>
      <c r="P90" s="81">
        <f t="shared" si="56"/>
        <v>31</v>
      </c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>
        <f t="shared" si="57"/>
        <v>0</v>
      </c>
      <c r="AC90" s="40"/>
      <c r="AD90" s="39">
        <f t="shared" si="15"/>
        <v>0</v>
      </c>
      <c r="AE90" s="36">
        <v>0.2</v>
      </c>
      <c r="AF90" s="55"/>
      <c r="AG90" s="21"/>
    </row>
    <row r="91" spans="2:33">
      <c r="B91" s="38" t="s">
        <v>146</v>
      </c>
      <c r="C91" s="51" t="s">
        <v>147</v>
      </c>
      <c r="D91" s="19" t="s">
        <v>7</v>
      </c>
      <c r="E91" s="81">
        <v>42</v>
      </c>
      <c r="F91" s="81">
        <v>57</v>
      </c>
      <c r="G91" s="81">
        <v>15</v>
      </c>
      <c r="H91" s="81">
        <v>25</v>
      </c>
      <c r="I91" s="81">
        <v>20</v>
      </c>
      <c r="J91" s="81">
        <v>21</v>
      </c>
      <c r="K91" s="81">
        <v>21</v>
      </c>
      <c r="L91" s="81">
        <v>23</v>
      </c>
      <c r="M91" s="81">
        <v>27</v>
      </c>
      <c r="N91" s="81">
        <v>13</v>
      </c>
      <c r="O91" s="81">
        <v>5</v>
      </c>
      <c r="P91" s="81">
        <f t="shared" si="56"/>
        <v>269</v>
      </c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>
        <f t="shared" si="57"/>
        <v>0</v>
      </c>
      <c r="AC91" s="40"/>
      <c r="AD91" s="39">
        <f t="shared" si="15"/>
        <v>0</v>
      </c>
      <c r="AE91" s="36">
        <v>0.2</v>
      </c>
      <c r="AF91" s="55"/>
      <c r="AG91" s="21"/>
    </row>
    <row r="92" spans="2:33">
      <c r="B92" s="38" t="s">
        <v>148</v>
      </c>
      <c r="C92" s="51" t="s">
        <v>149</v>
      </c>
      <c r="D92" s="19" t="s">
        <v>7</v>
      </c>
      <c r="E92" s="81">
        <v>9</v>
      </c>
      <c r="F92" s="81">
        <v>12</v>
      </c>
      <c r="G92" s="81">
        <v>6</v>
      </c>
      <c r="H92" s="81">
        <v>5</v>
      </c>
      <c r="I92" s="81">
        <v>5</v>
      </c>
      <c r="J92" s="81">
        <v>5</v>
      </c>
      <c r="K92" s="81">
        <v>5</v>
      </c>
      <c r="L92" s="81">
        <v>5</v>
      </c>
      <c r="M92" s="81">
        <v>6</v>
      </c>
      <c r="N92" s="81">
        <v>6</v>
      </c>
      <c r="O92" s="81">
        <v>2</v>
      </c>
      <c r="P92" s="81">
        <f t="shared" si="56"/>
        <v>66</v>
      </c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>
        <f t="shared" si="57"/>
        <v>0</v>
      </c>
      <c r="AC92" s="40"/>
      <c r="AD92" s="39">
        <f t="shared" si="15"/>
        <v>0</v>
      </c>
      <c r="AE92" s="36">
        <v>0.2</v>
      </c>
      <c r="AF92" s="55"/>
      <c r="AG92" s="21"/>
    </row>
    <row r="93" spans="2:33">
      <c r="B93" s="38" t="s">
        <v>150</v>
      </c>
      <c r="C93" s="51" t="s">
        <v>151</v>
      </c>
      <c r="D93" s="19" t="s">
        <v>7</v>
      </c>
      <c r="E93" s="81"/>
      <c r="F93" s="81">
        <v>3</v>
      </c>
      <c r="G93" s="81">
        <v>3</v>
      </c>
      <c r="H93" s="81">
        <v>3</v>
      </c>
      <c r="I93" s="81">
        <v>3</v>
      </c>
      <c r="J93" s="81">
        <v>3</v>
      </c>
      <c r="K93" s="81">
        <v>3</v>
      </c>
      <c r="L93" s="81">
        <v>3</v>
      </c>
      <c r="M93" s="81">
        <v>3</v>
      </c>
      <c r="N93" s="81">
        <v>3</v>
      </c>
      <c r="O93" s="81"/>
      <c r="P93" s="81">
        <f t="shared" si="56"/>
        <v>27</v>
      </c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>
        <f t="shared" si="57"/>
        <v>0</v>
      </c>
      <c r="AC93" s="40"/>
      <c r="AD93" s="39">
        <f t="shared" si="15"/>
        <v>0</v>
      </c>
      <c r="AE93" s="36">
        <v>0.2</v>
      </c>
      <c r="AF93" s="55"/>
      <c r="AG93" s="21"/>
    </row>
    <row r="94" spans="2:33">
      <c r="B94" s="38" t="s">
        <v>152</v>
      </c>
      <c r="C94" s="51" t="s">
        <v>153</v>
      </c>
      <c r="D94" s="19" t="s">
        <v>7</v>
      </c>
      <c r="E94" s="81"/>
      <c r="F94" s="81"/>
      <c r="G94" s="81">
        <v>2</v>
      </c>
      <c r="H94" s="81">
        <v>2</v>
      </c>
      <c r="I94" s="81">
        <v>2</v>
      </c>
      <c r="J94" s="81">
        <v>2</v>
      </c>
      <c r="K94" s="81">
        <v>2</v>
      </c>
      <c r="L94" s="81">
        <v>2</v>
      </c>
      <c r="M94" s="81">
        <v>2</v>
      </c>
      <c r="N94" s="81">
        <v>2</v>
      </c>
      <c r="O94" s="81"/>
      <c r="P94" s="81">
        <f t="shared" si="56"/>
        <v>16</v>
      </c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>
        <f t="shared" si="57"/>
        <v>0</v>
      </c>
      <c r="AC94" s="40"/>
      <c r="AD94" s="39">
        <f t="shared" si="15"/>
        <v>0</v>
      </c>
      <c r="AE94" s="36">
        <v>0.2</v>
      </c>
      <c r="AF94" s="55"/>
      <c r="AG94" s="21"/>
    </row>
    <row r="95" spans="2:33">
      <c r="B95" s="38" t="s">
        <v>154</v>
      </c>
      <c r="C95" s="51" t="s">
        <v>155</v>
      </c>
      <c r="D95" s="19" t="s">
        <v>7</v>
      </c>
      <c r="E95" s="81"/>
      <c r="F95" s="81"/>
      <c r="G95" s="81">
        <v>1</v>
      </c>
      <c r="H95" s="81"/>
      <c r="I95" s="81"/>
      <c r="J95" s="81"/>
      <c r="K95" s="81"/>
      <c r="L95" s="81"/>
      <c r="M95" s="81"/>
      <c r="N95" s="81"/>
      <c r="O95" s="81"/>
      <c r="P95" s="81">
        <f t="shared" si="56"/>
        <v>1</v>
      </c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>
        <f t="shared" si="57"/>
        <v>0</v>
      </c>
      <c r="AC95" s="40"/>
      <c r="AD95" s="39">
        <f t="shared" si="15"/>
        <v>0</v>
      </c>
      <c r="AE95" s="36">
        <v>0.2</v>
      </c>
      <c r="AF95" s="55"/>
      <c r="AG95" s="21"/>
    </row>
    <row r="96" spans="2:33">
      <c r="B96" s="38" t="s">
        <v>156</v>
      </c>
      <c r="C96" s="51" t="s">
        <v>157</v>
      </c>
      <c r="D96" s="19" t="s">
        <v>27</v>
      </c>
      <c r="E96" s="81">
        <v>1</v>
      </c>
      <c r="F96" s="81">
        <v>1</v>
      </c>
      <c r="G96" s="81">
        <v>1</v>
      </c>
      <c r="H96" s="81">
        <v>1</v>
      </c>
      <c r="I96" s="81">
        <v>1</v>
      </c>
      <c r="J96" s="81">
        <v>1</v>
      </c>
      <c r="K96" s="81">
        <v>1</v>
      </c>
      <c r="L96" s="81">
        <v>1</v>
      </c>
      <c r="M96" s="81">
        <v>1</v>
      </c>
      <c r="N96" s="81">
        <v>1</v>
      </c>
      <c r="O96" s="81">
        <v>1</v>
      </c>
      <c r="P96" s="81">
        <f t="shared" ref="P96:P99" si="58">SUM(E96:O96)</f>
        <v>11</v>
      </c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>
        <f t="shared" ref="AB96:AB99" si="59">SUM(Q96:AA96)</f>
        <v>0</v>
      </c>
      <c r="AC96" s="40"/>
      <c r="AD96" s="39">
        <f t="shared" si="15"/>
        <v>0</v>
      </c>
      <c r="AE96" s="36">
        <v>0.2</v>
      </c>
      <c r="AF96" s="55"/>
      <c r="AG96" s="21"/>
    </row>
    <row r="97" spans="1:34">
      <c r="B97" s="38" t="s">
        <v>158</v>
      </c>
      <c r="C97" s="51" t="s">
        <v>159</v>
      </c>
      <c r="D97" s="19" t="s">
        <v>27</v>
      </c>
      <c r="E97" s="81"/>
      <c r="F97" s="81"/>
      <c r="G97" s="81"/>
      <c r="H97" s="81">
        <v>1</v>
      </c>
      <c r="I97" s="81"/>
      <c r="J97" s="81"/>
      <c r="K97" s="81"/>
      <c r="L97" s="81"/>
      <c r="M97" s="81"/>
      <c r="N97" s="81"/>
      <c r="O97" s="81"/>
      <c r="P97" s="81">
        <f t="shared" si="58"/>
        <v>1</v>
      </c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>
        <f t="shared" si="59"/>
        <v>0</v>
      </c>
      <c r="AC97" s="40"/>
      <c r="AD97" s="39">
        <f t="shared" si="15"/>
        <v>0</v>
      </c>
      <c r="AE97" s="36">
        <v>0.2</v>
      </c>
      <c r="AF97" s="55"/>
      <c r="AG97" s="21"/>
    </row>
    <row r="98" spans="1:34">
      <c r="B98" s="38" t="s">
        <v>160</v>
      </c>
      <c r="C98" s="51" t="s">
        <v>161</v>
      </c>
      <c r="D98" s="19" t="s">
        <v>27</v>
      </c>
      <c r="E98" s="81"/>
      <c r="F98" s="81">
        <v>1</v>
      </c>
      <c r="G98" s="81"/>
      <c r="H98" s="81"/>
      <c r="I98" s="81"/>
      <c r="J98" s="81"/>
      <c r="K98" s="81"/>
      <c r="L98" s="81"/>
      <c r="M98" s="81"/>
      <c r="N98" s="81"/>
      <c r="O98" s="81"/>
      <c r="P98" s="81">
        <f t="shared" si="58"/>
        <v>1</v>
      </c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>
        <f t="shared" si="59"/>
        <v>0</v>
      </c>
      <c r="AC98" s="40"/>
      <c r="AD98" s="39">
        <f t="shared" si="15"/>
        <v>0</v>
      </c>
      <c r="AE98" s="36">
        <v>0.2</v>
      </c>
      <c r="AF98" s="55"/>
      <c r="AG98" s="21"/>
    </row>
    <row r="99" spans="1:34">
      <c r="B99" s="38" t="s">
        <v>162</v>
      </c>
      <c r="C99" s="51" t="s">
        <v>163</v>
      </c>
      <c r="D99" s="19" t="s">
        <v>27</v>
      </c>
      <c r="E99" s="81"/>
      <c r="F99" s="81"/>
      <c r="G99" s="81"/>
      <c r="H99" s="81">
        <v>1</v>
      </c>
      <c r="I99" s="81"/>
      <c r="J99" s="81"/>
      <c r="K99" s="81"/>
      <c r="L99" s="81"/>
      <c r="M99" s="81"/>
      <c r="N99" s="81">
        <v>1</v>
      </c>
      <c r="O99" s="81"/>
      <c r="P99" s="81">
        <f t="shared" si="58"/>
        <v>2</v>
      </c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>
        <f t="shared" si="59"/>
        <v>0</v>
      </c>
      <c r="AC99" s="40"/>
      <c r="AD99" s="39">
        <f t="shared" si="15"/>
        <v>0</v>
      </c>
      <c r="AE99" s="36">
        <v>0.2</v>
      </c>
      <c r="AF99" s="55"/>
      <c r="AG99" s="21"/>
    </row>
    <row r="100" spans="1:34">
      <c r="B100" s="52" t="s">
        <v>164</v>
      </c>
      <c r="C100" s="61" t="s">
        <v>165</v>
      </c>
      <c r="D100" s="61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61"/>
      <c r="AD100" s="62">
        <f>SUBTOTAL(9,AD101:AD103)</f>
        <v>0</v>
      </c>
      <c r="AE100" s="63"/>
      <c r="AF100" s="59"/>
    </row>
    <row r="101" spans="1:34">
      <c r="B101" s="38" t="s">
        <v>166</v>
      </c>
      <c r="C101" s="51" t="s">
        <v>167</v>
      </c>
      <c r="D101" s="88" t="s">
        <v>56</v>
      </c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40"/>
      <c r="AD101" s="39"/>
      <c r="AE101" s="36"/>
      <c r="AF101" s="55"/>
      <c r="AG101" s="21"/>
    </row>
    <row r="102" spans="1:34" ht="13.15" customHeight="1">
      <c r="B102" s="38" t="s">
        <v>168</v>
      </c>
      <c r="C102" s="51" t="s">
        <v>169</v>
      </c>
      <c r="D102" s="19" t="s">
        <v>7</v>
      </c>
      <c r="E102" s="81"/>
      <c r="F102" s="81">
        <v>8</v>
      </c>
      <c r="G102" s="81"/>
      <c r="H102" s="81"/>
      <c r="I102" s="81"/>
      <c r="J102" s="81"/>
      <c r="K102" s="81"/>
      <c r="L102" s="81"/>
      <c r="M102" s="81"/>
      <c r="N102" s="81"/>
      <c r="O102" s="81"/>
      <c r="P102" s="81">
        <f t="shared" ref="P102" si="60">SUM(E102:O102)</f>
        <v>8</v>
      </c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>
        <f t="shared" ref="AB102" si="61">SUM(Q102:AA102)</f>
        <v>0</v>
      </c>
      <c r="AC102" s="40"/>
      <c r="AD102" s="39">
        <f t="shared" ref="AD102:AD103" si="62">AB102*AC102</f>
        <v>0</v>
      </c>
      <c r="AE102" s="36">
        <v>0.2</v>
      </c>
      <c r="AF102" s="55"/>
      <c r="AG102" s="21"/>
    </row>
    <row r="103" spans="1:34" ht="13.15" customHeight="1">
      <c r="B103" s="38" t="s">
        <v>170</v>
      </c>
      <c r="C103" s="51" t="s">
        <v>171</v>
      </c>
      <c r="D103" s="19" t="s">
        <v>7</v>
      </c>
      <c r="E103" s="81"/>
      <c r="F103" s="81"/>
      <c r="G103" s="81"/>
      <c r="H103" s="81"/>
      <c r="I103" s="81"/>
      <c r="J103" s="81"/>
      <c r="K103" s="81"/>
      <c r="L103" s="81"/>
      <c r="M103" s="81">
        <v>1</v>
      </c>
      <c r="N103" s="81"/>
      <c r="O103" s="81"/>
      <c r="P103" s="81">
        <f t="shared" ref="P103" si="63">SUM(E103:O103)</f>
        <v>1</v>
      </c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>
        <f t="shared" ref="AB103" si="64">SUM(Q103:AA103)</f>
        <v>0</v>
      </c>
      <c r="AC103" s="40"/>
      <c r="AD103" s="39">
        <f t="shared" si="62"/>
        <v>0</v>
      </c>
      <c r="AE103" s="36">
        <v>0.2</v>
      </c>
      <c r="AF103" s="55"/>
      <c r="AG103" s="21"/>
    </row>
    <row r="104" spans="1:34" ht="12.6" customHeight="1" thickBot="1">
      <c r="B104" s="60"/>
      <c r="C104" s="71"/>
      <c r="D104" s="54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53"/>
      <c r="AD104" s="45"/>
      <c r="AE104" s="37"/>
      <c r="AF104" s="55"/>
    </row>
    <row r="105" spans="1:34">
      <c r="AD105" s="6"/>
      <c r="AE105" s="7"/>
      <c r="AF105" s="55"/>
      <c r="AG105" s="17"/>
      <c r="AH105" s="18"/>
    </row>
    <row r="106" spans="1:34">
      <c r="C106" s="100" t="str">
        <f>"Total du "&amp;$B$7&amp;" "&amp;$C$7&amp;" Tranche Ferme (en €HT)"</f>
        <v>Total du  LOT 05 : Électricité Tranche Ferme (en €HT)</v>
      </c>
      <c r="D106" s="101"/>
      <c r="E106" s="22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4">
        <f>SUBTOTAL(9,AD12:AD104)</f>
        <v>0</v>
      </c>
      <c r="AF106" s="55"/>
      <c r="AG106" s="17"/>
      <c r="AH106" s="18"/>
    </row>
    <row r="107" spans="1:34">
      <c r="C107" s="25" t="s">
        <v>172</v>
      </c>
      <c r="D107" s="20">
        <v>5.5E-2</v>
      </c>
      <c r="E107" s="26"/>
      <c r="F107" s="78"/>
      <c r="G107" s="84"/>
      <c r="H107" s="78"/>
      <c r="I107" s="78"/>
      <c r="J107" s="78"/>
      <c r="K107" s="78"/>
      <c r="L107" s="78"/>
      <c r="M107" s="78"/>
      <c r="N107" s="78"/>
      <c r="O107" s="78"/>
      <c r="P107" s="26" t="s">
        <v>173</v>
      </c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7"/>
      <c r="AD107" s="27" t="s">
        <v>174</v>
      </c>
      <c r="AE107" s="28">
        <f>D107*G107</f>
        <v>0</v>
      </c>
      <c r="AF107" s="55"/>
    </row>
    <row r="108" spans="1:34">
      <c r="C108" s="25" t="s">
        <v>172</v>
      </c>
      <c r="D108" s="20">
        <v>0.1</v>
      </c>
      <c r="E108" s="26"/>
      <c r="F108" s="78"/>
      <c r="G108" s="84"/>
      <c r="H108" s="78"/>
      <c r="I108" s="78"/>
      <c r="J108" s="78"/>
      <c r="K108" s="78"/>
      <c r="L108" s="78"/>
      <c r="M108" s="78"/>
      <c r="N108" s="78"/>
      <c r="O108" s="78"/>
      <c r="P108" s="26" t="s">
        <v>173</v>
      </c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7"/>
      <c r="AD108" s="27" t="s">
        <v>174</v>
      </c>
      <c r="AE108" s="28">
        <f t="shared" ref="AE108" si="65">D108*G108</f>
        <v>0</v>
      </c>
      <c r="AF108" s="55"/>
    </row>
    <row r="109" spans="1:34">
      <c r="C109" s="25" t="s">
        <v>172</v>
      </c>
      <c r="D109" s="20">
        <v>0.2</v>
      </c>
      <c r="E109" s="26"/>
      <c r="F109" s="78"/>
      <c r="G109" s="84"/>
      <c r="H109" s="78"/>
      <c r="I109" s="78"/>
      <c r="J109" s="78"/>
      <c r="K109" s="78"/>
      <c r="L109" s="78"/>
      <c r="M109" s="78"/>
      <c r="N109" s="78"/>
      <c r="O109" s="78"/>
      <c r="P109" s="26" t="s">
        <v>173</v>
      </c>
      <c r="Q109" s="89">
        <f>SUMPRODUCT(Q11:Q104,$AC11:$AC104)</f>
        <v>0</v>
      </c>
      <c r="R109" s="89">
        <f t="shared" ref="R109:AA109" si="66">SUMPRODUCT(R11:R104,$AC11:$AC104)</f>
        <v>0</v>
      </c>
      <c r="S109" s="89">
        <f t="shared" si="66"/>
        <v>0</v>
      </c>
      <c r="T109" s="89">
        <f t="shared" si="66"/>
        <v>0</v>
      </c>
      <c r="U109" s="89">
        <f t="shared" si="66"/>
        <v>0</v>
      </c>
      <c r="V109" s="89">
        <f t="shared" si="66"/>
        <v>0</v>
      </c>
      <c r="W109" s="89">
        <f t="shared" si="66"/>
        <v>0</v>
      </c>
      <c r="X109" s="89">
        <f t="shared" si="66"/>
        <v>0</v>
      </c>
      <c r="Y109" s="89">
        <f t="shared" si="66"/>
        <v>0</v>
      </c>
      <c r="Z109" s="89">
        <f t="shared" si="66"/>
        <v>0</v>
      </c>
      <c r="AA109" s="89">
        <f t="shared" si="66"/>
        <v>0</v>
      </c>
      <c r="AB109" s="90">
        <f>SUM(Q109:AA109)</f>
        <v>0</v>
      </c>
      <c r="AC109" s="77"/>
      <c r="AD109" s="27" t="s">
        <v>174</v>
      </c>
      <c r="AE109" s="28">
        <f>AE106*D109</f>
        <v>0</v>
      </c>
      <c r="AF109" s="55"/>
    </row>
    <row r="110" spans="1:34">
      <c r="C110" s="91" t="str">
        <f>"Total du "&amp;$B$7&amp;" "&amp;$C$7&amp;" Tranche Ferme (en €TTC)"</f>
        <v>Total du  LOT 05 : Électricité Tranche Ferme (en €TTC)</v>
      </c>
      <c r="D110" s="92"/>
      <c r="E110" s="29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>
        <f>SUM(AE106:AE109)</f>
        <v>0</v>
      </c>
      <c r="AF110" s="55"/>
      <c r="AG110" s="17"/>
    </row>
    <row r="111" spans="1:34">
      <c r="AF111" s="55"/>
      <c r="AG111" s="17"/>
    </row>
    <row r="112" spans="1:34">
      <c r="A112" s="9"/>
      <c r="B112" s="64">
        <v>4</v>
      </c>
      <c r="C112" s="65" t="s">
        <v>175</v>
      </c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7"/>
      <c r="AD112" s="68"/>
      <c r="AE112" s="69"/>
      <c r="AF112" s="58"/>
    </row>
    <row r="113" spans="1:34">
      <c r="B113" s="52" t="s">
        <v>176</v>
      </c>
      <c r="C113" s="61" t="s">
        <v>177</v>
      </c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2"/>
      <c r="AE113" s="63"/>
      <c r="AF113" s="55"/>
      <c r="AG113" s="17"/>
    </row>
    <row r="114" spans="1:34">
      <c r="B114" s="38" t="s">
        <v>178</v>
      </c>
      <c r="C114" s="51"/>
      <c r="D114" s="19" t="s">
        <v>7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81">
        <f t="shared" ref="AB114:AB120" si="67">SUM(Q114:AA114)</f>
        <v>0</v>
      </c>
      <c r="AC114" s="40"/>
      <c r="AD114" s="39">
        <f>AB114*AC114</f>
        <v>0</v>
      </c>
      <c r="AE114" s="36">
        <v>0.2</v>
      </c>
      <c r="AF114" s="55"/>
      <c r="AG114" s="21"/>
    </row>
    <row r="115" spans="1:34">
      <c r="B115" s="38" t="s">
        <v>179</v>
      </c>
      <c r="C115" s="51"/>
      <c r="D115" s="19" t="s">
        <v>7</v>
      </c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81">
        <f t="shared" si="67"/>
        <v>0</v>
      </c>
      <c r="AC115" s="40"/>
      <c r="AD115" s="39">
        <f t="shared" ref="AD115:AD117" si="68">AB115*AC115</f>
        <v>0</v>
      </c>
      <c r="AE115" s="36">
        <v>0.2</v>
      </c>
      <c r="AF115" s="55"/>
      <c r="AG115" s="21"/>
    </row>
    <row r="116" spans="1:34">
      <c r="B116" s="38" t="s">
        <v>180</v>
      </c>
      <c r="C116" s="51"/>
      <c r="D116" s="19" t="s">
        <v>7</v>
      </c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81">
        <f t="shared" si="67"/>
        <v>0</v>
      </c>
      <c r="AC116" s="40"/>
      <c r="AD116" s="39">
        <f t="shared" si="68"/>
        <v>0</v>
      </c>
      <c r="AE116" s="36">
        <v>0.2</v>
      </c>
      <c r="AF116" s="55"/>
      <c r="AG116" s="21"/>
    </row>
    <row r="117" spans="1:34">
      <c r="B117" s="38" t="s">
        <v>181</v>
      </c>
      <c r="C117" s="51"/>
      <c r="D117" s="19" t="s">
        <v>7</v>
      </c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81">
        <f t="shared" si="67"/>
        <v>0</v>
      </c>
      <c r="AC117" s="40"/>
      <c r="AD117" s="39">
        <f t="shared" si="68"/>
        <v>0</v>
      </c>
      <c r="AE117" s="36">
        <v>0.2</v>
      </c>
      <c r="AF117" s="55"/>
      <c r="AG117" s="21"/>
    </row>
    <row r="118" spans="1:34">
      <c r="B118" s="52" t="s">
        <v>182</v>
      </c>
      <c r="C118" s="61" t="s">
        <v>183</v>
      </c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2"/>
      <c r="AE118" s="63"/>
      <c r="AF118" s="55"/>
      <c r="AG118" s="17"/>
    </row>
    <row r="119" spans="1:34">
      <c r="B119" s="38"/>
      <c r="C119" s="75"/>
      <c r="D119" s="19" t="s">
        <v>7</v>
      </c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81">
        <f t="shared" si="67"/>
        <v>0</v>
      </c>
      <c r="AC119" s="40"/>
      <c r="AD119" s="39">
        <f>AB120*AC120</f>
        <v>0</v>
      </c>
      <c r="AE119" s="36">
        <v>0.2</v>
      </c>
      <c r="AF119" s="55"/>
      <c r="AG119" s="21"/>
    </row>
    <row r="120" spans="1:34">
      <c r="B120" s="72"/>
      <c r="C120" s="76"/>
      <c r="D120" s="44" t="s">
        <v>7</v>
      </c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83">
        <f t="shared" si="67"/>
        <v>0</v>
      </c>
      <c r="AC120" s="53"/>
      <c r="AD120" s="73">
        <f>AB120*AC120</f>
        <v>0</v>
      </c>
      <c r="AE120" s="37">
        <v>0.2</v>
      </c>
      <c r="AF120" s="55"/>
      <c r="AG120" s="21"/>
    </row>
    <row r="121" spans="1:34">
      <c r="AF121" s="59"/>
      <c r="AG121" s="17"/>
    </row>
    <row r="122" spans="1:34">
      <c r="C122" s="100" t="str">
        <f>"Total du "&amp;$B$7&amp;" "&amp;$C$7&amp;" PSE (en €HT)"</f>
        <v>Total du  LOT 05 : Électricité PSE (en €HT)</v>
      </c>
      <c r="D122" s="10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4">
        <f>SUBTOTAL(9,AD113:AD120)</f>
        <v>0</v>
      </c>
    </row>
    <row r="123" spans="1:34">
      <c r="C123" s="25" t="s">
        <v>172</v>
      </c>
      <c r="D123" s="20">
        <v>5.5E-2</v>
      </c>
      <c r="E123" s="26" t="s">
        <v>173</v>
      </c>
      <c r="F123" s="78"/>
      <c r="G123" s="84">
        <f>SUMIF($AE$114:$AE$120,D123,$AD$114:$AD$120)</f>
        <v>0</v>
      </c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7"/>
      <c r="AD123" s="27" t="s">
        <v>174</v>
      </c>
      <c r="AE123" s="28">
        <f>D123*G123</f>
        <v>0</v>
      </c>
    </row>
    <row r="124" spans="1:34">
      <c r="C124" s="25" t="s">
        <v>172</v>
      </c>
      <c r="D124" s="20">
        <v>0.1</v>
      </c>
      <c r="E124" s="26" t="s">
        <v>173</v>
      </c>
      <c r="F124" s="78"/>
      <c r="G124" s="84">
        <f>SUMIF($AE$11:$AE$104,D124,$AD$11:$AD$104)</f>
        <v>0</v>
      </c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7"/>
      <c r="AD124" s="27" t="s">
        <v>174</v>
      </c>
      <c r="AE124" s="28">
        <f t="shared" ref="AE124:AE125" si="69">D124*G124</f>
        <v>0</v>
      </c>
    </row>
    <row r="125" spans="1:34" s="8" customFormat="1">
      <c r="A125" s="50"/>
      <c r="B125" s="7"/>
      <c r="C125" s="25" t="s">
        <v>172</v>
      </c>
      <c r="D125" s="20">
        <v>0.2</v>
      </c>
      <c r="E125" s="26" t="s">
        <v>173</v>
      </c>
      <c r="F125" s="78"/>
      <c r="G125" s="84">
        <f>SUMIF($AE$11:$AE$104,D125,$AD$11:$AD$104)</f>
        <v>0</v>
      </c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7"/>
      <c r="AD125" s="27" t="s">
        <v>174</v>
      </c>
      <c r="AE125" s="28">
        <f t="shared" si="69"/>
        <v>0</v>
      </c>
      <c r="AG125" s="7"/>
      <c r="AH125" s="7"/>
    </row>
    <row r="126" spans="1:34" s="8" customFormat="1">
      <c r="A126" s="50"/>
      <c r="B126" s="7"/>
      <c r="C126" s="91" t="str">
        <f>"Total du "&amp;$B$7&amp;" "&amp;$C$7&amp;" PSE (en €TTC)"</f>
        <v>Total du  LOT 05 : Électricité PSE (en €TTC)</v>
      </c>
      <c r="D126" s="92"/>
      <c r="E126" s="29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1">
        <f>SUM(AE122:AE125)</f>
        <v>0</v>
      </c>
      <c r="AG126" s="7"/>
      <c r="AH126" s="7"/>
    </row>
    <row r="127" spans="1:34" s="8" customFormat="1">
      <c r="A127" s="50"/>
      <c r="B127" s="7"/>
      <c r="C127" s="7"/>
      <c r="D127" s="7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G127" s="7"/>
      <c r="AH127" s="7"/>
    </row>
  </sheetData>
  <mergeCells count="12">
    <mergeCell ref="C126:D126"/>
    <mergeCell ref="B2:B3"/>
    <mergeCell ref="C2:C3"/>
    <mergeCell ref="D6:E6"/>
    <mergeCell ref="AD6:AE6"/>
    <mergeCell ref="D7:E7"/>
    <mergeCell ref="AD7:AE7"/>
    <mergeCell ref="E8:P8"/>
    <mergeCell ref="Q8:AB8"/>
    <mergeCell ref="C106:D106"/>
    <mergeCell ref="C110:D110"/>
    <mergeCell ref="C122:D122"/>
  </mergeCells>
  <phoneticPr fontId="15" type="noConversion"/>
  <dataValidations count="2">
    <dataValidation type="list" allowBlank="1" showInputMessage="1" showErrorMessage="1" sqref="AE119:AE120 AE114:AE117 AE13:AE17 AE19 AE21 AE23:AE104" xr:uid="{F5368FF6-B425-4C06-B75F-68E74A55D863}">
      <formula1>$B$1:$D$1</formula1>
    </dataValidation>
    <dataValidation type="list" allowBlank="1" showInputMessage="1" showErrorMessage="1" sqref="AE9" xr:uid="{58A93329-B3F8-4B51-8941-56C9718C1F32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  <SharedWithUsers xmlns="41386d07-a824-49f8-9910-65e60a857012">
      <UserInfo>
        <DisplayName/>
        <AccountId xsi:nil="true"/>
        <AccountType/>
      </UserInfo>
    </SharedWithUsers>
    <MediaLengthInSeconds xmlns="bc241f47-cb40-4c8c-b1d6-673c160dea0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83c430b2370293667a032437c8f9c492">
  <xsd:schema xmlns:xsd="http://www.w3.org/2001/XMLSchema" xmlns:xs="http://www.w3.org/2001/XMLSchema" xmlns:p="http://schemas.microsoft.com/office/2006/metadata/properties" xmlns:ns2="41386d07-a824-49f8-9910-65e60a857012" xmlns:ns3="bc241f47-cb40-4c8c-b1d6-673c160dea0b" targetNamespace="http://schemas.microsoft.com/office/2006/metadata/properties" ma:root="true" ma:fieldsID="3f30f82e7c6fd7fa915469b2efbfff20" ns2:_="" ns3:_="">
    <xsd:import namespace="41386d07-a824-49f8-9910-65e60a857012"/>
    <xsd:import namespace="bc241f47-cb40-4c8c-b1d6-673c160dea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1244688-c817-4aa0-b50d-a61eb9357064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133BBB-B392-4A55-B352-FC77502D0E8C}"/>
</file>

<file path=customXml/itemProps2.xml><?xml version="1.0" encoding="utf-8"?>
<ds:datastoreItem xmlns:ds="http://schemas.openxmlformats.org/officeDocument/2006/customXml" ds:itemID="{930A6F72-55F9-4D8E-9083-F23C2A6C19C7}"/>
</file>

<file path=customXml/itemProps3.xml><?xml version="1.0" encoding="utf-8"?>
<ds:datastoreItem xmlns:ds="http://schemas.openxmlformats.org/officeDocument/2006/customXml" ds:itemID="{DF1574FE-D7F9-4FD9-8A3A-05F9813385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Coralien PINCK</dc:creator>
  <cp:keywords/>
  <dc:description/>
  <cp:lastModifiedBy>Maëlis LE CLOEREC</cp:lastModifiedBy>
  <cp:revision/>
  <dcterms:created xsi:type="dcterms:W3CDTF">2021-03-31T06:20:33Z</dcterms:created>
  <dcterms:modified xsi:type="dcterms:W3CDTF">2025-06-19T18:20:47Z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Order">
    <vt:r8>133670300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